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8"/>
  <workbookPr defaultThemeVersion="166925"/>
  <mc:AlternateContent xmlns:mc="http://schemas.openxmlformats.org/markup-compatibility/2006">
    <mc:Choice Requires="x15">
      <x15ac:absPath xmlns:x15ac="http://schemas.microsoft.com/office/spreadsheetml/2010/11/ac" url="https://d.docs.live.net/d417d035da87008a/Dereg/Projeto procedimento de renovação por amostragem/IDAL/Material Trilhas do Saber/"/>
    </mc:Choice>
  </mc:AlternateContent>
  <xr:revisionPtr revIDLastSave="0" documentId="8_{566A47B9-44C1-4468-80CD-931E5599DC89}" xr6:coauthVersionLast="47" xr6:coauthVersionMax="47" xr10:uidLastSave="{00000000-0000-0000-0000-000000000000}"/>
  <bookViews>
    <workbookView xWindow="-120" yWindow="-120" windowWidth="29040" windowHeight="15720" xr2:uid="{00000000-000D-0000-FFFF-FFFF00000000}"/>
  </bookViews>
  <sheets>
    <sheet name="Cálculo Idal com instruções" sheetId="38" r:id="rId1"/>
    <sheet name="Lista supensa" sheetId="1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9" i="38" l="1"/>
  <c r="N39" i="38"/>
  <c r="O39" i="38"/>
  <c r="P39" i="38"/>
  <c r="M40" i="38"/>
  <c r="N40" i="38"/>
  <c r="O40" i="38"/>
  <c r="M41" i="38"/>
  <c r="N41" i="38"/>
  <c r="O41" i="38"/>
  <c r="P41" i="38"/>
  <c r="M42" i="38"/>
  <c r="N42" i="38"/>
  <c r="O42" i="38"/>
  <c r="P42" i="38"/>
  <c r="M43" i="38"/>
  <c r="N43" i="38"/>
  <c r="O43" i="38"/>
  <c r="P43" i="38"/>
  <c r="M44" i="38"/>
  <c r="N44" i="38"/>
  <c r="O44" i="38"/>
  <c r="P44" i="38"/>
  <c r="M45" i="38"/>
  <c r="N45" i="38"/>
  <c r="O45" i="38"/>
  <c r="P45" i="38"/>
  <c r="M46" i="38"/>
  <c r="N46" i="38"/>
  <c r="O46" i="38"/>
  <c r="M47" i="38"/>
  <c r="N47" i="38"/>
  <c r="O47" i="38"/>
  <c r="P47" i="38"/>
  <c r="M48" i="38"/>
  <c r="N48" i="38"/>
  <c r="O48" i="38"/>
  <c r="P48" i="38"/>
  <c r="M49" i="38"/>
  <c r="N49" i="38"/>
  <c r="O49" i="38"/>
  <c r="P49" i="38"/>
  <c r="M50" i="38"/>
  <c r="N50" i="38"/>
  <c r="O50" i="38"/>
  <c r="P50" i="38"/>
  <c r="M51" i="38"/>
  <c r="N51" i="38"/>
  <c r="O51" i="38"/>
  <c r="P51" i="38"/>
  <c r="M52" i="38"/>
  <c r="N52" i="38"/>
  <c r="O52" i="38"/>
  <c r="P52" i="38"/>
  <c r="M53" i="38"/>
  <c r="N53" i="38"/>
  <c r="O53" i="38"/>
  <c r="P53" i="38"/>
  <c r="M54" i="38"/>
  <c r="N54" i="38"/>
  <c r="O54" i="38"/>
  <c r="P54" i="38"/>
  <c r="M55" i="38"/>
  <c r="N55" i="38"/>
  <c r="O55" i="38"/>
  <c r="P55" i="38"/>
  <c r="M56" i="38"/>
  <c r="N56" i="38"/>
  <c r="O56" i="38"/>
  <c r="P56" i="38"/>
  <c r="M57" i="38"/>
  <c r="N57" i="38"/>
  <c r="O57" i="38"/>
  <c r="P57" i="38"/>
  <c r="M58" i="38"/>
  <c r="N58" i="38"/>
  <c r="O58" i="38"/>
  <c r="P58" i="38"/>
  <c r="M59" i="38"/>
  <c r="N59" i="38"/>
  <c r="O59" i="38"/>
  <c r="P59" i="38"/>
  <c r="M60" i="38"/>
  <c r="N60" i="38"/>
  <c r="O60" i="38"/>
  <c r="P60" i="38"/>
  <c r="M61" i="38"/>
  <c r="N61" i="38"/>
  <c r="O61" i="38"/>
  <c r="P61" i="38"/>
  <c r="M62" i="38"/>
  <c r="N62" i="38"/>
  <c r="O62" i="38"/>
  <c r="P62" i="38"/>
  <c r="M63" i="38"/>
  <c r="N63" i="38"/>
  <c r="O63" i="38"/>
  <c r="P63" i="38"/>
  <c r="M64" i="38"/>
  <c r="N64" i="38"/>
  <c r="O64" i="38"/>
  <c r="P64" i="38"/>
  <c r="M65" i="38"/>
  <c r="N65" i="38"/>
  <c r="O65" i="38"/>
  <c r="P65" i="38" s="1"/>
  <c r="M66" i="38"/>
  <c r="N66" i="38"/>
  <c r="O66" i="38"/>
  <c r="P66" i="38"/>
  <c r="M67" i="38"/>
  <c r="N67" i="38"/>
  <c r="O67" i="38"/>
  <c r="P67" i="38"/>
  <c r="M68" i="38"/>
  <c r="N68" i="38"/>
  <c r="O68" i="38"/>
  <c r="P68" i="38"/>
  <c r="M69" i="38"/>
  <c r="N69" i="38"/>
  <c r="O69" i="38"/>
  <c r="P69" i="38"/>
  <c r="M70" i="38"/>
  <c r="N70" i="38"/>
  <c r="O70" i="38"/>
  <c r="P70" i="38"/>
  <c r="M71" i="38"/>
  <c r="N71" i="38"/>
  <c r="O71" i="38"/>
  <c r="P71" i="38" s="1"/>
  <c r="M72" i="38"/>
  <c r="N72" i="38"/>
  <c r="O72" i="38"/>
  <c r="P72" i="38"/>
  <c r="M73" i="38"/>
  <c r="N73" i="38"/>
  <c r="O73" i="38"/>
  <c r="P73" i="38"/>
  <c r="M74" i="38"/>
  <c r="N74" i="38"/>
  <c r="O74" i="38"/>
  <c r="P74" i="38"/>
  <c r="M75" i="38"/>
  <c r="N75" i="38"/>
  <c r="O75" i="38"/>
  <c r="P75" i="38"/>
  <c r="M76" i="38"/>
  <c r="N76" i="38"/>
  <c r="O76" i="38"/>
  <c r="P76" i="38"/>
  <c r="M77" i="38"/>
  <c r="N77" i="38"/>
  <c r="O77" i="38"/>
  <c r="P77" i="38"/>
  <c r="M78" i="38"/>
  <c r="N78" i="38"/>
  <c r="O78" i="38"/>
  <c r="P78" i="38"/>
  <c r="M79" i="38"/>
  <c r="N79" i="38"/>
  <c r="O79" i="38"/>
  <c r="P79" i="38"/>
  <c r="M80" i="38"/>
  <c r="N80" i="38"/>
  <c r="O80" i="38"/>
  <c r="P80" i="38"/>
  <c r="M81" i="38"/>
  <c r="N81" i="38"/>
  <c r="O81" i="38"/>
  <c r="P81" i="38"/>
  <c r="M82" i="38"/>
  <c r="N82" i="38"/>
  <c r="O82" i="38"/>
  <c r="P82" i="38"/>
  <c r="M83" i="38"/>
  <c r="N83" i="38"/>
  <c r="O83" i="38"/>
  <c r="P83" i="38"/>
  <c r="M84" i="38"/>
  <c r="N84" i="38"/>
  <c r="O84" i="38"/>
  <c r="P84" i="38"/>
  <c r="M85" i="38"/>
  <c r="N85" i="38"/>
  <c r="O85" i="38"/>
  <c r="P85" i="38"/>
  <c r="M86" i="38"/>
  <c r="N86" i="38"/>
  <c r="O86" i="38"/>
  <c r="P86" i="38"/>
  <c r="M87" i="38"/>
  <c r="N87" i="38"/>
  <c r="O87" i="38"/>
  <c r="P87" i="38"/>
  <c r="B171" i="38"/>
  <c r="B17" i="38" s="1"/>
  <c r="N38" i="38"/>
  <c r="M38" i="38"/>
  <c r="P46" i="38" l="1"/>
  <c r="P40" i="38"/>
  <c r="I107" i="38"/>
  <c r="I108" i="38"/>
  <c r="I109" i="38"/>
  <c r="I110" i="38"/>
  <c r="I111" i="38"/>
  <c r="I112" i="38"/>
  <c r="I113" i="38"/>
  <c r="I114" i="38"/>
  <c r="I115" i="38"/>
  <c r="I116" i="38"/>
  <c r="I117" i="38"/>
  <c r="I118" i="38"/>
  <c r="I119" i="38"/>
  <c r="I120" i="38"/>
  <c r="I121" i="38"/>
  <c r="I122" i="38"/>
  <c r="I123" i="38"/>
  <c r="I124" i="38"/>
  <c r="I125" i="38"/>
  <c r="I126" i="38"/>
  <c r="I106" i="38"/>
  <c r="H107" i="38"/>
  <c r="H108" i="38"/>
  <c r="H109" i="38"/>
  <c r="H110" i="38"/>
  <c r="H111" i="38"/>
  <c r="H112" i="38"/>
  <c r="H113" i="38"/>
  <c r="H114" i="38"/>
  <c r="H115" i="38"/>
  <c r="H116" i="38"/>
  <c r="H117" i="38"/>
  <c r="H118" i="38"/>
  <c r="H119" i="38"/>
  <c r="H120" i="38"/>
  <c r="H121" i="38"/>
  <c r="H122" i="38"/>
  <c r="H123" i="38"/>
  <c r="H124" i="38"/>
  <c r="H125" i="38"/>
  <c r="H126" i="38"/>
  <c r="H106" i="38"/>
  <c r="G107" i="38"/>
  <c r="G108" i="38"/>
  <c r="G109" i="38"/>
  <c r="G110" i="38"/>
  <c r="G111" i="38"/>
  <c r="G112" i="38"/>
  <c r="G113" i="38"/>
  <c r="G114" i="38"/>
  <c r="G115" i="38"/>
  <c r="G116" i="38"/>
  <c r="G117" i="38"/>
  <c r="G118" i="38"/>
  <c r="G119" i="38"/>
  <c r="G120" i="38"/>
  <c r="G121" i="38"/>
  <c r="G122" i="38"/>
  <c r="G123" i="38"/>
  <c r="G124" i="38"/>
  <c r="G125" i="38"/>
  <c r="G126" i="38"/>
  <c r="G106" i="38"/>
  <c r="B97" i="38" l="1"/>
  <c r="B96" i="38"/>
  <c r="B95" i="38"/>
  <c r="O38" i="38"/>
  <c r="C166" i="38"/>
  <c r="C165" i="38"/>
  <c r="C164" i="38"/>
  <c r="C163" i="38"/>
  <c r="C162" i="38"/>
  <c r="C161" i="38"/>
  <c r="C160" i="38"/>
  <c r="C159" i="38"/>
  <c r="C158" i="38"/>
  <c r="C157" i="38"/>
  <c r="C156" i="38"/>
  <c r="C155" i="38"/>
  <c r="C154" i="38"/>
  <c r="C153" i="38"/>
  <c r="C152" i="38"/>
  <c r="C151" i="38"/>
  <c r="C150" i="38"/>
  <c r="C149" i="38"/>
  <c r="C148" i="38"/>
  <c r="C147" i="38"/>
  <c r="C146" i="38"/>
  <c r="C145" i="38"/>
  <c r="C144" i="38"/>
  <c r="B93" i="38" l="1"/>
  <c r="B133" i="38"/>
  <c r="B16" i="38" l="1"/>
  <c r="B15" i="38"/>
  <c r="P38" i="38"/>
  <c r="B29" i="38" l="1"/>
  <c r="B26" i="38" s="1"/>
  <c r="B25" i="38" s="1"/>
  <c r="C26" i="38" l="1"/>
  <c r="B14" i="38"/>
  <c r="B18" i="38" s="1"/>
  <c r="C18" i="38" s="1"/>
</calcChain>
</file>

<file path=xl/sharedStrings.xml><?xml version="1.0" encoding="utf-8"?>
<sst xmlns="http://schemas.openxmlformats.org/spreadsheetml/2006/main" count="179" uniqueCount="144">
  <si>
    <r>
      <rPr>
        <b/>
        <sz val="22"/>
        <color rgb="FFFF0000"/>
        <rFont val="Calibri"/>
        <family val="2"/>
        <scheme val="minor"/>
      </rPr>
      <t>SIMULADOR</t>
    </r>
    <r>
      <rPr>
        <b/>
        <sz val="22"/>
        <color theme="1"/>
        <rFont val="Calibri"/>
        <family val="2"/>
        <scheme val="minor"/>
      </rPr>
      <t xml:space="preserve">
</t>
    </r>
    <r>
      <rPr>
        <b/>
        <sz val="8"/>
        <color theme="1"/>
        <rFont val="Calibri"/>
        <family val="2"/>
        <scheme val="minor"/>
      </rPr>
      <t>v 2.0</t>
    </r>
  </si>
  <si>
    <t>Identificação do objeto de análise</t>
  </si>
  <si>
    <t>Número do processo de licenciamento ambiental:</t>
  </si>
  <si>
    <t>Empreendimento:</t>
  </si>
  <si>
    <t>Modalidade</t>
  </si>
  <si>
    <t>Fase:</t>
  </si>
  <si>
    <t>Classe:</t>
  </si>
  <si>
    <t>Atividade principal:</t>
  </si>
  <si>
    <t>Município de desenvolvimento da atividade:</t>
  </si>
  <si>
    <t>Período de desempenho do empreendimento em avaliação:</t>
  </si>
  <si>
    <r>
      <t xml:space="preserve">Resumo dos resultados </t>
    </r>
    <r>
      <rPr>
        <b/>
        <sz val="11"/>
        <color rgb="FFC00000"/>
        <rFont val="Calibri"/>
        <family val="2"/>
        <scheme val="minor"/>
      </rPr>
      <t>SIMULADOS</t>
    </r>
  </si>
  <si>
    <r>
      <rPr>
        <b/>
        <sz val="16"/>
        <color rgb="FFC00000"/>
        <rFont val="Calibri"/>
        <family val="2"/>
        <scheme val="minor"/>
      </rPr>
      <t>SIMULAÇÃO DO</t>
    </r>
    <r>
      <rPr>
        <b/>
        <sz val="16"/>
        <color theme="1"/>
        <rFont val="Calibri"/>
        <family val="2"/>
        <scheme val="minor"/>
      </rPr>
      <t xml:space="preserve"> Cumprimento de Condicionantes Gerais (CG)</t>
    </r>
  </si>
  <si>
    <r>
      <rPr>
        <b/>
        <sz val="16"/>
        <color rgb="FFC00000"/>
        <rFont val="Calibri"/>
        <family val="2"/>
        <scheme val="minor"/>
      </rPr>
      <t>SIMULAÇÃO DO</t>
    </r>
    <r>
      <rPr>
        <b/>
        <sz val="16"/>
        <color theme="1"/>
        <rFont val="Calibri"/>
        <family val="2"/>
        <scheme val="minor"/>
      </rPr>
      <t xml:space="preserve"> Conformidade de execução do Programa de Automonitoramento (PA)</t>
    </r>
  </si>
  <si>
    <r>
      <rPr>
        <b/>
        <sz val="16"/>
        <color rgb="FFC00000"/>
        <rFont val="Calibri"/>
        <family val="2"/>
        <scheme val="minor"/>
      </rPr>
      <t>SIMULAÇÃO DO</t>
    </r>
    <r>
      <rPr>
        <b/>
        <sz val="16"/>
        <color theme="1"/>
        <rFont val="Calibri"/>
        <family val="2"/>
        <scheme val="minor"/>
      </rPr>
      <t xml:space="preserve"> Indicador das condutas mitigadoras de inconformidades (IMI)</t>
    </r>
  </si>
  <si>
    <r>
      <rPr>
        <b/>
        <sz val="16"/>
        <color rgb="FFC00000"/>
        <rFont val="Calibri"/>
        <family val="2"/>
        <scheme val="minor"/>
      </rPr>
      <t>SIMULAÇÃO DO</t>
    </r>
    <r>
      <rPr>
        <b/>
        <sz val="16"/>
        <color theme="1"/>
        <rFont val="Calibri"/>
        <family val="2"/>
        <scheme val="minor"/>
      </rPr>
      <t xml:space="preserve"> Ocorrência de evento crítico (EC)</t>
    </r>
  </si>
  <si>
    <r>
      <rPr>
        <b/>
        <sz val="16"/>
        <color rgb="FFC00000"/>
        <rFont val="Calibri"/>
        <family val="2"/>
        <scheme val="minor"/>
      </rPr>
      <t>SIMULAÇÃO DA</t>
    </r>
    <r>
      <rPr>
        <b/>
        <sz val="16"/>
        <color theme="1"/>
        <rFont val="Calibri"/>
        <family val="2"/>
        <scheme val="minor"/>
      </rPr>
      <t xml:space="preserve"> Nota final do IDAL e Classificação do desempenho ambiental do empreendimento nos termos da Resolução Semad/Feam/Igam XXXX</t>
    </r>
  </si>
  <si>
    <r>
      <t xml:space="preserve">Memória de cálculo da </t>
    </r>
    <r>
      <rPr>
        <b/>
        <sz val="11"/>
        <color rgb="FFC00000"/>
        <rFont val="Calibri"/>
        <family val="2"/>
        <scheme val="minor"/>
      </rPr>
      <t>SIMULAÇÃO REALIZADA</t>
    </r>
  </si>
  <si>
    <t>O cálculo da nota final do Idal é realizado automaticamente, conforme fórmula descrita no Anexo I, item 5, da Resolução do Idal e é exibido na células abaixo.</t>
  </si>
  <si>
    <r>
      <rPr>
        <b/>
        <sz val="16"/>
        <color rgb="FFC00000"/>
        <rFont val="Calibri"/>
        <family val="2"/>
        <scheme val="minor"/>
      </rPr>
      <t>SIMULAÇÃO DA</t>
    </r>
    <r>
      <rPr>
        <b/>
        <sz val="16"/>
        <color theme="1"/>
        <rFont val="Calibri"/>
        <family val="2"/>
        <scheme val="minor"/>
      </rPr>
      <t xml:space="preserve"> Nota final do IDAL</t>
    </r>
  </si>
  <si>
    <t>O cálculo do indicador, Cumprimento de Condicionantes Gerais (CG), é realizado automaticamente conforme os dados obtidos no quadro 1 e fórmula descrita no Anexo I, item 1, da Resolução do Idal. Ele é exibido na células abaixo.</t>
  </si>
  <si>
    <r>
      <rPr>
        <b/>
        <sz val="14"/>
        <color rgb="FFC00000"/>
        <rFont val="Calibri"/>
        <family val="2"/>
        <scheme val="minor"/>
      </rPr>
      <t xml:space="preserve">SIMULAÇÃO DO </t>
    </r>
    <r>
      <rPr>
        <b/>
        <sz val="14"/>
        <color theme="1"/>
        <rFont val="Calibri"/>
        <family val="2"/>
        <scheme val="minor"/>
      </rPr>
      <t>Cumprimento de Condicionantes Gerais (CG)</t>
    </r>
  </si>
  <si>
    <t>Orientações para o preenchimento do quadro 1</t>
  </si>
  <si>
    <t>Preencher a coluna "Número da condicionante", conforme a numeração das condicionantes  no PU referente à licença em análise. Devem ser listadas apenas aquelas condicionantes que se enquadrem no conceito de condicionantes gerais estabelecido na Resolução do Idal. Cada condicionante deve ser avaliada quanto aos pressupostos, Mérito , Modo e Tempo, conforme as opções já predefinidas e disponíveis em lista suspensa. O usuário não deve digitar a opção nos campos referentes às colunas Mérito, Modo e Tempo. Ele deve selecionar uma das opções da lista suspensa. O conceito de cada pressuposto está desctio nos incisos I, II e III do § 1º do art. 6° da Resolução do Idal. Os campos referentes as colunas, Peso Mérito, Peso Modo e Peso Tempo, são preenchidos automaticamente conforme as opções selecionadas nas colunas anteriores. O usuário não deve alterá-los.</t>
  </si>
  <si>
    <t>Quadro 1 - Avaliação das condicionantes gerais</t>
  </si>
  <si>
    <t>Número da condicionante</t>
  </si>
  <si>
    <t>Tipo de condicionante</t>
  </si>
  <si>
    <t>Mérito</t>
  </si>
  <si>
    <t>Total de protocolos ou relatórios a serem entregues</t>
  </si>
  <si>
    <t>Quantidade de protocolos ou relatórios entregues</t>
  </si>
  <si>
    <t>Modo</t>
  </si>
  <si>
    <t>Tipo de entrega</t>
  </si>
  <si>
    <t>Tempo</t>
  </si>
  <si>
    <t>Quantidade de protocolos ou relatórios entregues tempestivamente</t>
  </si>
  <si>
    <t>Peso Mérito</t>
  </si>
  <si>
    <t>Peso Modo</t>
  </si>
  <si>
    <t>Peso Tempo</t>
  </si>
  <si>
    <t>Somatório dos pesos</t>
  </si>
  <si>
    <t>O cálculo do indicador, Cumprimento de execução do Programa de Automonitoramento, é realizado automaticamente conforme os dados obtidos no quadro 2 e fórmulas descritas no Anexo I, item 2, da Resolução do Idal. Ele é exibido na células abaixo.</t>
  </si>
  <si>
    <r>
      <rPr>
        <b/>
        <sz val="14"/>
        <color rgb="FFC00000"/>
        <rFont val="Calibri"/>
        <family val="2"/>
        <scheme val="minor"/>
      </rPr>
      <t>SIMULAÇÃO DA</t>
    </r>
    <r>
      <rPr>
        <b/>
        <sz val="14"/>
        <color theme="1"/>
        <rFont val="Calibri"/>
        <family val="2"/>
        <scheme val="minor"/>
      </rPr>
      <t xml:space="preserve"> Conformidade de execução do Programa de Automonitoramento (CA)</t>
    </r>
  </si>
  <si>
    <r>
      <rPr>
        <b/>
        <sz val="12"/>
        <color rgb="FFC00000"/>
        <rFont val="Calibri"/>
        <family val="2"/>
        <scheme val="minor"/>
      </rPr>
      <t>SIMULAÇÃO DA</t>
    </r>
    <r>
      <rPr>
        <b/>
        <sz val="12"/>
        <color theme="1"/>
        <rFont val="Calibri"/>
        <family val="2"/>
        <scheme val="minor"/>
      </rPr>
      <t xml:space="preserve"> Conformidade material</t>
    </r>
  </si>
  <si>
    <r>
      <rPr>
        <b/>
        <sz val="12"/>
        <color rgb="FFC00000"/>
        <rFont val="Calibri"/>
        <family val="2"/>
        <scheme val="minor"/>
      </rPr>
      <t>SIMULAÇÃO DA</t>
    </r>
    <r>
      <rPr>
        <b/>
        <sz val="12"/>
        <color theme="1"/>
        <rFont val="Calibri"/>
        <family val="2"/>
        <scheme val="minor"/>
      </rPr>
      <t xml:space="preserve"> Conformidade formal</t>
    </r>
  </si>
  <si>
    <r>
      <rPr>
        <b/>
        <sz val="12"/>
        <color rgb="FFC00000"/>
        <rFont val="Calibri"/>
        <family val="2"/>
        <scheme val="minor"/>
      </rPr>
      <t>SIMULAÇÃO DA</t>
    </r>
    <r>
      <rPr>
        <b/>
        <sz val="12"/>
        <color theme="1"/>
        <rFont val="Calibri"/>
        <family val="2"/>
        <scheme val="minor"/>
      </rPr>
      <t xml:space="preserve"> Tempestividade</t>
    </r>
  </si>
  <si>
    <t>Orientações para o preenchimento do quadro 2</t>
  </si>
  <si>
    <t>O usuário deve listar no quadro 2 todos os aspectos ambientais objetos do Programa de Automonitoramento. A coluna "Automonitoramento" deve ser preenchida com o nome do automonitoramento descrito no PU referente à licença em análise. As colunas, Total de resultados, Quantidade de resultados dentro do padrão, Total de relatórios confeccionados a serem entregues, Quantidade de relatórios confeccionados entregues e Quantidade de relatórios entregues tempestivamente devem ser preenchidas manualmente e apenas números serão aceitos. Todos os campos são de preenchimento obrigatório e não devem ser deixados em branco. Caso nenhum parâmetro esteja dentro do padrão, ou nenhum relatório foi entregue, ou nenhum relatório foi entregue tempestivamente, o usuário deve preencher as colunas com o número 0. O preenchimento correto dos campos das colunas é essencial para o cálculo do indicador, Conformidade de execução do Programa de Automonitoramento (PA).</t>
  </si>
  <si>
    <t>Quadro 2 - Avaliação do cumprimento da execução do Programa de Automonitoramento</t>
  </si>
  <si>
    <t>Automonitoramento</t>
  </si>
  <si>
    <t>Total de resultados de parâmetros a serem analisados</t>
  </si>
  <si>
    <t>Quantidade de parâmetros dentro do padrão devidamente entregues</t>
  </si>
  <si>
    <t>Total de relatórios confeccionados a serem entregues</t>
  </si>
  <si>
    <t>Quantidade de relatórios confeccionados entregues</t>
  </si>
  <si>
    <t>Quantidade de relatórios entregues tempestivamente</t>
  </si>
  <si>
    <t>Conformidade material</t>
  </si>
  <si>
    <t>Conformidade formal</t>
  </si>
  <si>
    <t>Tempestividade</t>
  </si>
  <si>
    <t>O cálculo do indicador, Condutas mitigadoras de inconformidades (IMI), é realizado automaticamente conforme os dados obtidos no quadro 3 e fórmula descrita no Anexo I, item 3, da Resolução do Idal. Ele é exibido na células abaixo.</t>
  </si>
  <si>
    <r>
      <rPr>
        <b/>
        <sz val="14"/>
        <color rgb="FFC00000"/>
        <rFont val="Calibri"/>
        <family val="2"/>
        <scheme val="minor"/>
      </rPr>
      <t>SIMULAÇÃO DO</t>
    </r>
    <r>
      <rPr>
        <b/>
        <sz val="14"/>
        <color theme="1"/>
        <rFont val="Calibri"/>
        <family val="2"/>
        <scheme val="minor"/>
      </rPr>
      <t xml:space="preserve"> Indicador das condutas mitigadoras de inconformidades (IMI)</t>
    </r>
  </si>
  <si>
    <t>Orientações para o preenchimento do quadro 3</t>
  </si>
  <si>
    <t>Responda a questão abaixo conforme as opções predefinidas e disponíveis em lista suspensa. O quadro 3 só deve ser preenchido se a resposta da pergunta for Sim. O usuário deve listar no quadro 3 todas as inconformidades identificadas através de comunicação formal ao órgão ambiental, de relatórios de automonitoramento entregues e de registros em autos de fiscalização e autos de infração durante o período de desempenho do empreendimento em avaliação. O conceito de inconformidade está descrito no inciso VII do art. 2° da Resolução do Idal. A  inconformidade deve ser avaliada quanto ao pressuposto, Saneamento de inconformidade. O usuário deve descrever de forma sucinta a inconformidade identificada na coluna "Descrição sucinta da inconformidade identificada" e preencher a coluna seguinte, Saneamento de inconformidade, conforme as opções predefinidas e disponíveis em lista supensa. O usuário não deve digitar nos campos dessas duas colunas. O preenchimento dos campos das colunas, "Descrição sucinta da inconformidade identificada" e "Saneamento de inconformidade" é obrigatório.  O valor do indicador das condutas mitigadoras de inconformidade é calculado automaticamente conforme o preenchimento do quadro 3. O prenchimento incorreto impossibilita o seu cálculo. A coluna, "Peso IMI1", é preenchida automaticamente e não deve ser alterada.</t>
  </si>
  <si>
    <t>Quadro 3 - Avaliação das condutas mitigadoras de inconformidades</t>
  </si>
  <si>
    <t>Houve a ocorrência de inconformidade(s)?</t>
  </si>
  <si>
    <t>Descrição sucinta da inconformidade identificada</t>
  </si>
  <si>
    <t>Saneamento de inconformidade</t>
  </si>
  <si>
    <t>Peso</t>
  </si>
  <si>
    <t>O cálculo do indicador, Ocorrência de evento crítico (EC), é realizado automaticamente conforme as respostas dos itens abaixo e fórmula descrita no artigo 16 da Resolução do Idal. Ele é exibido na células abaixo.</t>
  </si>
  <si>
    <r>
      <rPr>
        <b/>
        <sz val="14"/>
        <color rgb="FFC00000"/>
        <rFont val="Calibri"/>
        <family val="2"/>
        <scheme val="minor"/>
      </rPr>
      <t>SIMULAÇÃO DA</t>
    </r>
    <r>
      <rPr>
        <b/>
        <sz val="14"/>
        <color theme="1"/>
        <rFont val="Calibri"/>
        <family val="2"/>
        <scheme val="minor"/>
      </rPr>
      <t xml:space="preserve"> Ocorrência de evento crítico (EC)</t>
    </r>
  </si>
  <si>
    <t>Responda as questões abaixo conforme as opções predefinidas e disponíveis em lista suspensa. Se a resposta da pergunta, "Houve a ocorrência de evento crítico?", for "Não", o usuário deve responder a questão abaixo, "O evento crítico foi sanado inclusive seus impactos ambientais?", com a opção "Não se aplica". O usuário deve utilizar sempre as opções predefinidas e disponíveis na lista supensa, sendo vedado a inserção manual da resposta por meio de digitação. O valor do indicador, Ocorrência de evento crítico (EC), é calculado automaticamente conforme as respostas das perguntas abaixo. O preenchimento incorreto impossibilita seu cálculo.</t>
  </si>
  <si>
    <t>Houve a ocorrência de evento crítico?</t>
  </si>
  <si>
    <t>O evento crítico e seus impactos ambientais foram sanados, ou os procedimentos para seu saneamento foram iniciados?</t>
  </si>
  <si>
    <t>Cumprimento de Condicionantes Gerais (CG)</t>
  </si>
  <si>
    <t>Condicionante atendida tempestivamente (CAT)</t>
  </si>
  <si>
    <t>Condicionante atendida intempestivamente sem dano ambiental (CAISD)</t>
  </si>
  <si>
    <t>Condicionante atendida intempestivamente com dano ambiental (CAICD)</t>
  </si>
  <si>
    <t>Condicionante não atendida (CNA)</t>
  </si>
  <si>
    <t>Classificações das infrações conforme potencial de lesividade, nos termos do Decreto Estadual nº 47.383, de 02 de março de 2018 (IMI1)</t>
  </si>
  <si>
    <t>Leve</t>
  </si>
  <si>
    <t>Grave</t>
  </si>
  <si>
    <t>Gravíssima</t>
  </si>
  <si>
    <t>Causalidade ou não de poluição em decorrência da infração cometida (IMI2)</t>
  </si>
  <si>
    <t xml:space="preserve">Infrações classificadas como causadoras de poluição efetiva </t>
  </si>
  <si>
    <t>Infrações classificadas como causadoras de poluição potencial</t>
  </si>
  <si>
    <t>Infrações classificadas como de risco de poluição não identificado</t>
  </si>
  <si>
    <t>Iniciativa do empreendedor quanto à comunicação ao órgão ambiental da infração por ele cometida (IMI3)</t>
  </si>
  <si>
    <t>Acidentes  com dano ambiental sem  comunicação do empreendedor ao órgão ambiental acerca da ocorrência do evento</t>
  </si>
  <si>
    <t>Acidentes com dano ambiental com comunicação do empreendedor ao órgão ambiental acerca da ocorrência do evento</t>
  </si>
  <si>
    <t>Não se aplica</t>
  </si>
  <si>
    <t>Proposta de escala de 0 a 10</t>
  </si>
  <si>
    <t>Proposta Original da Dereg</t>
  </si>
  <si>
    <t>Correção de inconformidade (IMI4)</t>
  </si>
  <si>
    <t>Inconformidade gerada sanada</t>
  </si>
  <si>
    <t>Inconformidade gerada em procedimento de saneamento</t>
  </si>
  <si>
    <t>Inconformidade gerada não sanada ou com procedimento de saneamento não iniciado</t>
  </si>
  <si>
    <t>Compensação da inconformidade (IMI5)</t>
  </si>
  <si>
    <t xml:space="preserve">Inconformidades geradas foram compensadas </t>
  </si>
  <si>
    <t>Inconformidades geradas em processo de compensação</t>
  </si>
  <si>
    <t>Inconformidades geradas não sanadas ou com procedimento compensação não iniciado</t>
  </si>
  <si>
    <t>Ocorrência de evento crítico (EC)</t>
  </si>
  <si>
    <t>Sim</t>
  </si>
  <si>
    <t>Não</t>
  </si>
  <si>
    <t>Finalidade atendida</t>
  </si>
  <si>
    <t>Finalidade não atendida</t>
  </si>
  <si>
    <t>Modo atendido</t>
  </si>
  <si>
    <t>Modo não atendido</t>
  </si>
  <si>
    <t>Tempestivo</t>
  </si>
  <si>
    <t>Intempestivo</t>
  </si>
  <si>
    <t>Frequência de análise</t>
  </si>
  <si>
    <t>Mensal ou inferior</t>
  </si>
  <si>
    <t>Bimestral</t>
  </si>
  <si>
    <t>Trimestral</t>
  </si>
  <si>
    <t>Quadrimestral</t>
  </si>
  <si>
    <t>Semestral</t>
  </si>
  <si>
    <t>Anual ou superior</t>
  </si>
  <si>
    <t>Aspecto ambiental monitorado</t>
  </si>
  <si>
    <t>Efluentes líquidos</t>
  </si>
  <si>
    <t>Efluentes líquidos sanitários</t>
  </si>
  <si>
    <t>Efluentes líquidos industrial</t>
  </si>
  <si>
    <t>Efluentes atmosféricos</t>
  </si>
  <si>
    <t>Emissões atmosféricas</t>
  </si>
  <si>
    <t>Qualidade de águas superficiais</t>
  </si>
  <si>
    <t>Qualidade de águas subterrâneas</t>
  </si>
  <si>
    <t>Qualidade do ar</t>
  </si>
  <si>
    <t>Ruídos</t>
  </si>
  <si>
    <t>Resíduos sólidos</t>
  </si>
  <si>
    <t>Solo</t>
  </si>
  <si>
    <t>O evento crítico foi sanado</t>
  </si>
  <si>
    <t>Valor</t>
  </si>
  <si>
    <t>Sugestão de decisão do PU</t>
  </si>
  <si>
    <t>Deferimento</t>
  </si>
  <si>
    <t>Indeferimento</t>
  </si>
  <si>
    <t>Arquivamento</t>
  </si>
  <si>
    <t>Pesos do IGAM na nota final</t>
  </si>
  <si>
    <t>Condicionantes Gerais</t>
  </si>
  <si>
    <t>Única</t>
  </si>
  <si>
    <t>Periódica</t>
  </si>
  <si>
    <t>Valores das faixas</t>
  </si>
  <si>
    <t>Descrição da faixa</t>
  </si>
  <si>
    <t>Preencha a planilha para obter a nota final do Idal e sua classificação do desempenho ambiental do empreendimento nos termos da Resolução Semad/Feam/Igam XXXX</t>
  </si>
  <si>
    <t>Faixa 1: gestão ambiental frágil no empreendimento</t>
  </si>
  <si>
    <t>Faixa 2: gestão ambiental no empreendimento em aperfeiçoamento, com necessidade de ações consistentes para a busca de melhor desempenho</t>
  </si>
  <si>
    <t>Faixa 3: gestão ambiental no empreendimento capaz de assegurar confiança quanto à proteção do meio ambiente para fins de renovação de licença ambiental</t>
  </si>
  <si>
    <t>Faixa 4: gestão ambiental no empreendimento evidenciada como adequada à proteção do meio ambiente com fundamento na avaliação realizada</t>
  </si>
  <si>
    <t>Limite minímo</t>
  </si>
  <si>
    <t>Limite máximo</t>
  </si>
  <si>
    <t>Não protocolar</t>
  </si>
  <si>
    <t>Protocolar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</si>
</sst>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2"/>
      <color theme="1"/>
      <name val="Calibri"/>
      <family val="2"/>
      <scheme val="minor"/>
    </font>
    <font>
      <sz val="11"/>
      <color theme="1"/>
      <name val="Calibri"/>
      <family val="2"/>
      <scheme val="minor"/>
    </font>
    <font>
      <b/>
      <sz val="14"/>
      <color theme="0"/>
      <name val="Calibri"/>
      <family val="2"/>
      <scheme val="minor"/>
    </font>
    <font>
      <sz val="16"/>
      <color theme="1"/>
      <name val="Calibri"/>
      <family val="2"/>
      <scheme val="minor"/>
    </font>
    <font>
      <b/>
      <sz val="16"/>
      <color theme="1"/>
      <name val="Calibri"/>
      <family val="2"/>
      <scheme val="minor"/>
    </font>
    <font>
      <sz val="12"/>
      <color theme="1"/>
      <name val="Calibri"/>
      <family val="2"/>
      <scheme val="minor"/>
    </font>
    <font>
      <b/>
      <sz val="22"/>
      <color theme="1"/>
      <name val="Calibri"/>
      <family val="2"/>
      <scheme val="minor"/>
    </font>
    <font>
      <b/>
      <sz val="8"/>
      <color theme="1"/>
      <name val="Calibri"/>
      <family val="2"/>
      <scheme val="minor"/>
    </font>
    <font>
      <b/>
      <sz val="22"/>
      <color rgb="FFFF0000"/>
      <name val="Calibri"/>
      <family val="2"/>
      <scheme val="minor"/>
    </font>
    <font>
      <b/>
      <sz val="16"/>
      <color rgb="FFC00000"/>
      <name val="Calibri"/>
      <family val="2"/>
      <scheme val="minor"/>
    </font>
    <font>
      <b/>
      <sz val="11"/>
      <color rgb="FFC00000"/>
      <name val="Calibri"/>
      <family val="2"/>
      <scheme val="minor"/>
    </font>
    <font>
      <b/>
      <sz val="14"/>
      <color rgb="FFC00000"/>
      <name val="Calibri"/>
      <family val="2"/>
      <scheme val="minor"/>
    </font>
    <font>
      <b/>
      <sz val="12"/>
      <color rgb="FFC00000"/>
      <name val="Calibri"/>
      <family val="2"/>
      <scheme val="minor"/>
    </font>
  </fonts>
  <fills count="20">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8"/>
        <bgColor indexed="64"/>
      </patternFill>
    </fill>
    <fill>
      <patternFill patternType="solid">
        <fgColor theme="9"/>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ashed">
        <color indexed="64"/>
      </left>
      <right style="dashed">
        <color indexed="64"/>
      </right>
      <top style="dashed">
        <color indexed="64"/>
      </top>
      <bottom style="dashed">
        <color indexed="64"/>
      </bottom>
      <diagonal/>
    </border>
    <border>
      <left/>
      <right style="dashed">
        <color indexed="64"/>
      </right>
      <top style="dashed">
        <color indexed="64"/>
      </top>
      <bottom style="dashed">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9" fontId="6" fillId="0" borderId="0" applyFont="0" applyFill="0" applyBorder="0" applyAlignment="0" applyProtection="0"/>
  </cellStyleXfs>
  <cellXfs count="135">
    <xf numFmtId="0" fontId="0" fillId="0" borderId="0" xfId="0"/>
    <xf numFmtId="0" fontId="1" fillId="0" borderId="1" xfId="0" applyFont="1" applyBorder="1" applyAlignment="1">
      <alignment horizontal="left" wrapText="1"/>
    </xf>
    <xf numFmtId="0" fontId="0" fillId="0" borderId="1" xfId="0" applyBorder="1" applyAlignment="1">
      <alignment horizontal="left" wrapText="1"/>
    </xf>
    <xf numFmtId="0" fontId="0" fillId="0" borderId="0" xfId="0" applyAlignment="1">
      <alignment horizontal="left" wrapText="1"/>
    </xf>
    <xf numFmtId="0" fontId="1" fillId="0" borderId="1" xfId="0" applyFont="1" applyBorder="1" applyAlignment="1">
      <alignment horizontal="center" vertical="center"/>
    </xf>
    <xf numFmtId="0" fontId="0" fillId="0" borderId="0" xfId="0" applyAlignment="1">
      <alignment horizontal="center" vertical="center"/>
    </xf>
    <xf numFmtId="0" fontId="0" fillId="4" borderId="3" xfId="0" applyFill="1" applyBorder="1" applyAlignment="1" applyProtection="1">
      <alignment horizontal="center" vertical="center"/>
      <protection locked="0"/>
    </xf>
    <xf numFmtId="0" fontId="4" fillId="3"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0" fillId="0" borderId="3" xfId="0" applyBorder="1" applyAlignment="1" applyProtection="1">
      <alignment horizontal="center"/>
      <protection locked="0"/>
    </xf>
    <xf numFmtId="0" fontId="0" fillId="10" borderId="1" xfId="0" applyFill="1" applyBorder="1" applyAlignment="1" applyProtection="1">
      <alignment horizontal="center" wrapText="1"/>
      <protection locked="0"/>
    </xf>
    <xf numFmtId="0" fontId="0" fillId="10" borderId="1" xfId="0" applyFill="1" applyBorder="1" applyAlignment="1" applyProtection="1">
      <alignment horizontal="center"/>
      <protection locked="0"/>
    </xf>
    <xf numFmtId="0" fontId="0" fillId="0" borderId="1" xfId="0" applyBorder="1" applyAlignment="1" applyProtection="1">
      <alignment horizontal="center"/>
      <protection locked="0"/>
    </xf>
    <xf numFmtId="0" fontId="0" fillId="3" borderId="1"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0" fillId="13" borderId="0" xfId="0" applyFill="1"/>
    <xf numFmtId="0" fontId="0" fillId="0" borderId="1" xfId="0" applyBorder="1" applyAlignment="1">
      <alignment horizontal="center"/>
    </xf>
    <xf numFmtId="0" fontId="0" fillId="11" borderId="0" xfId="0" applyFill="1" applyAlignment="1" applyProtection="1">
      <alignment horizontal="left" wrapText="1"/>
      <protection locked="0"/>
    </xf>
    <xf numFmtId="0" fontId="0" fillId="11" borderId="0" xfId="0" applyFill="1" applyProtection="1">
      <protection locked="0"/>
    </xf>
    <xf numFmtId="0" fontId="10" fillId="0" borderId="13"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0" fillId="0" borderId="4" xfId="0" applyBorder="1" applyAlignment="1" applyProtection="1">
      <alignment horizontal="center"/>
      <protection locked="0"/>
    </xf>
    <xf numFmtId="0" fontId="0" fillId="10" borderId="11" xfId="0" applyFill="1" applyBorder="1" applyAlignment="1" applyProtection="1">
      <alignment horizontal="center" wrapText="1"/>
      <protection locked="0"/>
    </xf>
    <xf numFmtId="0" fontId="0" fillId="10" borderId="11" xfId="0" applyFill="1" applyBorder="1" applyAlignment="1" applyProtection="1">
      <alignment horizontal="center"/>
      <protection locked="0"/>
    </xf>
    <xf numFmtId="0" fontId="0" fillId="0" borderId="11" xfId="0" applyBorder="1" applyAlignment="1" applyProtection="1">
      <alignment horizontal="center"/>
      <protection locked="0"/>
    </xf>
    <xf numFmtId="0" fontId="0" fillId="3" borderId="11"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1" fillId="11" borderId="0" xfId="0" applyFont="1" applyFill="1" applyAlignment="1">
      <alignment horizontal="right" wrapText="1"/>
    </xf>
    <xf numFmtId="0" fontId="1" fillId="11" borderId="0" xfId="0" applyFont="1" applyFill="1" applyAlignment="1">
      <alignment horizontal="right"/>
    </xf>
    <xf numFmtId="0" fontId="1" fillId="11" borderId="0" xfId="0" applyFont="1" applyFill="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horizontal="right" wrapText="1"/>
    </xf>
    <xf numFmtId="0" fontId="8" fillId="0" borderId="0" xfId="0" applyFont="1"/>
    <xf numFmtId="0" fontId="9" fillId="0" borderId="0" xfId="0" applyFont="1" applyAlignment="1">
      <alignment horizontal="center" wrapText="1"/>
    </xf>
    <xf numFmtId="0" fontId="9" fillId="12" borderId="12" xfId="0" applyFont="1" applyFill="1" applyBorder="1" applyAlignment="1">
      <alignment horizontal="right"/>
    </xf>
    <xf numFmtId="1" fontId="9" fillId="13" borderId="13" xfId="0" applyNumberFormat="1" applyFont="1" applyFill="1" applyBorder="1" applyAlignment="1">
      <alignment horizontal="center" wrapText="1"/>
    </xf>
    <xf numFmtId="0" fontId="2" fillId="0" borderId="0" xfId="0" applyFont="1" applyAlignment="1">
      <alignment horizontal="right"/>
    </xf>
    <xf numFmtId="1" fontId="7" fillId="0" borderId="0" xfId="0" applyNumberFormat="1" applyFont="1" applyAlignment="1">
      <alignment horizontal="center" wrapText="1"/>
    </xf>
    <xf numFmtId="0" fontId="0" fillId="0" borderId="0" xfId="0" applyAlignment="1">
      <alignment wrapText="1"/>
    </xf>
    <xf numFmtId="0" fontId="1" fillId="0" borderId="0" xfId="0" applyFont="1" applyAlignment="1">
      <alignment horizontal="right"/>
    </xf>
    <xf numFmtId="1" fontId="5" fillId="0" borderId="0" xfId="0" applyNumberFormat="1" applyFont="1" applyAlignment="1">
      <alignment horizontal="center" wrapText="1"/>
    </xf>
    <xf numFmtId="0" fontId="5" fillId="0" borderId="0" xfId="0" applyFont="1" applyAlignment="1">
      <alignment horizontal="center" vertical="center" wrapText="1"/>
    </xf>
    <xf numFmtId="0" fontId="1" fillId="11" borderId="2" xfId="0" applyFont="1" applyFill="1" applyBorder="1" applyAlignment="1">
      <alignment horizontal="center" vertical="center"/>
    </xf>
    <xf numFmtId="0" fontId="1" fillId="14" borderId="10" xfId="0" applyFont="1" applyFill="1" applyBorder="1" applyAlignment="1">
      <alignment horizontal="center" vertical="center" wrapText="1"/>
    </xf>
    <xf numFmtId="0" fontId="1" fillId="15" borderId="10"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14" borderId="15" xfId="0" applyFont="1" applyFill="1" applyBorder="1" applyAlignment="1">
      <alignment horizontal="center" vertical="center" wrapText="1"/>
    </xf>
    <xf numFmtId="0" fontId="1" fillId="15" borderId="14"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11" borderId="14"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1" fillId="0" borderId="0" xfId="0" applyFont="1" applyAlignment="1">
      <alignment horizontal="center" wrapText="1"/>
    </xf>
    <xf numFmtId="0" fontId="2" fillId="11" borderId="12" xfId="0" applyFont="1" applyFill="1" applyBorder="1" applyAlignment="1">
      <alignment horizontal="right" wrapText="1"/>
    </xf>
    <xf numFmtId="1" fontId="2" fillId="13" borderId="13" xfId="0" applyNumberFormat="1" applyFont="1" applyFill="1" applyBorder="1" applyAlignment="1">
      <alignment horizontal="center" vertical="center" wrapText="1"/>
    </xf>
    <xf numFmtId="0" fontId="5" fillId="7" borderId="2" xfId="0" applyFont="1" applyFill="1" applyBorder="1" applyAlignment="1">
      <alignment horizontal="right" vertical="center"/>
    </xf>
    <xf numFmtId="1" fontId="5" fillId="10" borderId="7" xfId="0" applyNumberFormat="1" applyFont="1" applyFill="1" applyBorder="1" applyAlignment="1">
      <alignment horizontal="center" wrapText="1"/>
    </xf>
    <xf numFmtId="0" fontId="5" fillId="8" borderId="3" xfId="0" applyFont="1" applyFill="1" applyBorder="1" applyAlignment="1">
      <alignment horizontal="right" vertical="center"/>
    </xf>
    <xf numFmtId="1" fontId="5" fillId="3" borderId="8" xfId="0" applyNumberFormat="1" applyFont="1" applyFill="1" applyBorder="1" applyAlignment="1">
      <alignment horizontal="center" wrapText="1"/>
    </xf>
    <xf numFmtId="2" fontId="0" fillId="0" borderId="0" xfId="1" applyNumberFormat="1" applyFont="1" applyProtection="1"/>
    <xf numFmtId="0" fontId="5" fillId="9" borderId="4" xfId="0" applyFont="1" applyFill="1" applyBorder="1" applyAlignment="1">
      <alignment horizontal="right" vertical="center"/>
    </xf>
    <xf numFmtId="1" fontId="5" fillId="2" borderId="9" xfId="0" applyNumberFormat="1" applyFont="1" applyFill="1" applyBorder="1" applyAlignment="1">
      <alignment horizontal="center" wrapText="1"/>
    </xf>
    <xf numFmtId="9" fontId="0" fillId="0" borderId="0" xfId="1" applyFont="1" applyProtection="1"/>
    <xf numFmtId="0" fontId="1" fillId="0" borderId="0" xfId="0" applyFont="1" applyAlignment="1">
      <alignment horizontal="right" vertical="center"/>
    </xf>
    <xf numFmtId="0" fontId="1" fillId="0" borderId="2" xfId="0" applyFont="1" applyBorder="1" applyAlignment="1">
      <alignment horizontal="center" vertical="center" wrapText="1"/>
    </xf>
    <xf numFmtId="0" fontId="1" fillId="7" borderId="1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8" borderId="10"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5" fillId="7" borderId="19" xfId="0" applyFont="1" applyFill="1" applyBorder="1" applyAlignment="1">
      <alignment horizontal="right" vertical="center"/>
    </xf>
    <xf numFmtId="0" fontId="5" fillId="8" borderId="18" xfId="0" applyFont="1" applyFill="1" applyBorder="1" applyAlignment="1">
      <alignment horizontal="right" vertical="center"/>
    </xf>
    <xf numFmtId="0" fontId="5" fillId="9" borderId="18" xfId="0" applyFont="1" applyFill="1" applyBorder="1" applyAlignment="1">
      <alignment horizontal="right" vertical="center"/>
    </xf>
    <xf numFmtId="0" fontId="0" fillId="10" borderId="19" xfId="0" applyFill="1" applyBorder="1"/>
    <xf numFmtId="0" fontId="0" fillId="3" borderId="18" xfId="0" applyFill="1" applyBorder="1"/>
    <xf numFmtId="0" fontId="0" fillId="2" borderId="18" xfId="0" applyFill="1" applyBorder="1"/>
    <xf numFmtId="0" fontId="5" fillId="0" borderId="0" xfId="0" applyFont="1" applyAlignment="1">
      <alignment horizontal="center" vertical="center"/>
    </xf>
    <xf numFmtId="0" fontId="2" fillId="11" borderId="12" xfId="0" applyFont="1" applyFill="1" applyBorder="1" applyAlignment="1">
      <alignment horizontal="right" vertical="center" wrapText="1"/>
    </xf>
    <xf numFmtId="0" fontId="5" fillId="11" borderId="12" xfId="0" applyFont="1" applyFill="1" applyBorder="1" applyAlignment="1">
      <alignment horizontal="right"/>
    </xf>
    <xf numFmtId="0" fontId="1" fillId="5" borderId="2" xfId="0" applyFont="1" applyFill="1" applyBorder="1" applyAlignment="1">
      <alignment horizontal="center" vertical="center"/>
    </xf>
    <xf numFmtId="0" fontId="3" fillId="6" borderId="10"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0" fillId="2" borderId="15" xfId="0" applyFill="1" applyBorder="1" applyAlignment="1">
      <alignment horizontal="center"/>
    </xf>
    <xf numFmtId="0" fontId="5" fillId="0" borderId="0" xfId="0" applyFont="1" applyAlignment="1">
      <alignment horizontal="right" wrapText="1"/>
    </xf>
    <xf numFmtId="0" fontId="5" fillId="11" borderId="16" xfId="0" applyFont="1" applyFill="1" applyBorder="1" applyAlignment="1">
      <alignment horizontal="right" wrapText="1"/>
    </xf>
    <xf numFmtId="1" fontId="2" fillId="13" borderId="6" xfId="0" applyNumberFormat="1" applyFont="1" applyFill="1" applyBorder="1" applyAlignment="1">
      <alignment horizontal="center" wrapText="1"/>
    </xf>
    <xf numFmtId="0" fontId="2" fillId="13" borderId="13" xfId="0" applyFont="1" applyFill="1" applyBorder="1" applyAlignment="1">
      <alignment horizontal="center" vertical="center" wrapText="1"/>
    </xf>
    <xf numFmtId="0" fontId="10" fillId="13" borderId="13" xfId="0" applyFont="1" applyFill="1" applyBorder="1" applyAlignment="1" applyProtection="1">
      <alignment horizontal="center" vertical="center" wrapText="1"/>
      <protection locked="0"/>
    </xf>
    <xf numFmtId="1" fontId="5" fillId="13" borderId="13"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wrapText="1"/>
    </xf>
    <xf numFmtId="0" fontId="9" fillId="11" borderId="0" xfId="0" applyFont="1" applyFill="1" applyAlignment="1">
      <alignment horizontal="right" vertical="center" wrapText="1"/>
    </xf>
    <xf numFmtId="1" fontId="8" fillId="11" borderId="0" xfId="0" applyNumberFormat="1" applyFont="1" applyFill="1" applyAlignment="1">
      <alignment horizontal="center" vertical="center" wrapText="1"/>
    </xf>
    <xf numFmtId="0" fontId="8" fillId="11" borderId="0" xfId="0" applyFont="1" applyFill="1" applyAlignment="1">
      <alignment horizontal="center" vertical="center" wrapText="1"/>
    </xf>
    <xf numFmtId="0" fontId="9" fillId="12" borderId="0" xfId="0" applyFont="1" applyFill="1" applyAlignment="1">
      <alignment horizontal="right" vertical="center" wrapText="1"/>
    </xf>
    <xf numFmtId="1" fontId="8" fillId="12" borderId="0" xfId="0" applyNumberFormat="1" applyFont="1" applyFill="1" applyAlignment="1">
      <alignment horizontal="center" vertical="center" wrapText="1"/>
    </xf>
    <xf numFmtId="0" fontId="0" fillId="0" borderId="1" xfId="0" applyBorder="1" applyAlignment="1">
      <alignment horizontal="center" wrapText="1"/>
    </xf>
    <xf numFmtId="0" fontId="1" fillId="11" borderId="20" xfId="0" applyFont="1" applyFill="1" applyBorder="1" applyAlignment="1">
      <alignment horizontal="center" vertical="center"/>
    </xf>
    <xf numFmtId="0" fontId="10" fillId="0" borderId="3"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10" borderId="1"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4" borderId="1" xfId="0" applyFont="1" applyFill="1" applyBorder="1" applyAlignment="1" applyProtection="1">
      <alignment horizontal="center" vertical="center" wrapText="1"/>
      <protection locked="0"/>
    </xf>
    <xf numFmtId="0" fontId="10" fillId="4" borderId="8" xfId="0" applyFont="1" applyFill="1" applyBorder="1" applyAlignment="1" applyProtection="1">
      <alignment horizontal="center" vertical="center" wrapText="1"/>
      <protection locked="0"/>
    </xf>
    <xf numFmtId="2" fontId="10" fillId="16" borderId="15" xfId="0" applyNumberFormat="1" applyFont="1" applyFill="1" applyBorder="1" applyAlignment="1">
      <alignment horizontal="center" vertical="center"/>
    </xf>
    <xf numFmtId="2" fontId="10" fillId="3" borderId="14" xfId="0" applyNumberFormat="1" applyFont="1" applyFill="1" applyBorder="1" applyAlignment="1">
      <alignment horizontal="center" vertical="center"/>
    </xf>
    <xf numFmtId="2" fontId="10" fillId="4" borderId="14" xfId="0" applyNumberFormat="1" applyFont="1" applyFill="1" applyBorder="1" applyAlignment="1">
      <alignment horizontal="center" vertical="center"/>
    </xf>
    <xf numFmtId="2" fontId="10" fillId="0" borderId="14" xfId="0" applyNumberFormat="1" applyFont="1" applyBorder="1" applyAlignment="1">
      <alignment horizontal="center" vertical="center"/>
    </xf>
    <xf numFmtId="0" fontId="10" fillId="0" borderId="0" xfId="0" applyFont="1" applyAlignment="1">
      <alignment vertical="center"/>
    </xf>
    <xf numFmtId="0" fontId="10" fillId="0" borderId="3" xfId="0" applyFont="1" applyBorder="1" applyAlignment="1" applyProtection="1">
      <alignment horizontal="center"/>
      <protection locked="0"/>
    </xf>
    <xf numFmtId="0" fontId="10" fillId="0" borderId="21" xfId="0" applyFont="1" applyBorder="1" applyAlignment="1" applyProtection="1">
      <alignment horizontal="center"/>
      <protection locked="0"/>
    </xf>
    <xf numFmtId="2" fontId="10" fillId="16" borderId="15" xfId="0" applyNumberFormat="1" applyFont="1" applyFill="1" applyBorder="1" applyAlignment="1">
      <alignment horizontal="center"/>
    </xf>
    <xf numFmtId="2" fontId="10" fillId="3" borderId="14" xfId="0" applyNumberFormat="1" applyFont="1" applyFill="1" applyBorder="1" applyAlignment="1">
      <alignment horizontal="center"/>
    </xf>
    <xf numFmtId="2" fontId="10" fillId="4" borderId="14" xfId="0" applyNumberFormat="1" applyFont="1" applyFill="1" applyBorder="1" applyAlignment="1">
      <alignment horizontal="center"/>
    </xf>
    <xf numFmtId="2" fontId="10" fillId="0" borderId="14" xfId="0" applyNumberFormat="1" applyFont="1" applyBorder="1" applyAlignment="1">
      <alignment horizontal="center"/>
    </xf>
    <xf numFmtId="0" fontId="10" fillId="0" borderId="4" xfId="0" applyFont="1" applyBorder="1" applyAlignment="1" applyProtection="1">
      <alignment horizontal="center"/>
      <protection locked="0"/>
    </xf>
    <xf numFmtId="0" fontId="10" fillId="0" borderId="22" xfId="0" applyFont="1" applyBorder="1" applyAlignment="1" applyProtection="1">
      <alignment horizontal="center"/>
      <protection locked="0"/>
    </xf>
    <xf numFmtId="0" fontId="10" fillId="10" borderId="11"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center" wrapText="1"/>
      <protection locked="0"/>
    </xf>
    <xf numFmtId="0" fontId="10" fillId="4" borderId="11" xfId="0" applyFont="1" applyFill="1" applyBorder="1" applyAlignment="1" applyProtection="1">
      <alignment horizontal="center" vertical="center" wrapText="1"/>
      <protection locked="0"/>
    </xf>
    <xf numFmtId="0" fontId="10" fillId="4" borderId="9" xfId="0" applyFont="1" applyFill="1" applyBorder="1" applyAlignment="1" applyProtection="1">
      <alignment horizontal="center" vertical="center" wrapText="1"/>
      <protection locked="0"/>
    </xf>
    <xf numFmtId="0" fontId="2" fillId="11" borderId="5" xfId="0" applyFont="1" applyFill="1" applyBorder="1" applyAlignment="1">
      <alignment horizontal="right" wrapText="1"/>
    </xf>
    <xf numFmtId="0" fontId="2" fillId="11" borderId="12" xfId="0" applyFont="1" applyFill="1" applyBorder="1" applyAlignment="1">
      <alignment horizontal="left" vertical="center" wrapText="1"/>
    </xf>
    <xf numFmtId="0" fontId="5" fillId="11" borderId="0" xfId="0" applyFont="1" applyFill="1" applyAlignment="1">
      <alignment horizontal="center" vertical="center" wrapText="1"/>
    </xf>
    <xf numFmtId="0" fontId="5" fillId="17" borderId="0" xfId="0" applyFont="1" applyFill="1" applyAlignment="1">
      <alignment horizontal="center" vertical="center" wrapText="1"/>
    </xf>
    <xf numFmtId="0" fontId="5" fillId="17" borderId="0" xfId="0" applyFont="1" applyFill="1" applyAlignment="1">
      <alignment horizontal="center"/>
    </xf>
    <xf numFmtId="0" fontId="1" fillId="19" borderId="0" xfId="0" applyFont="1" applyFill="1" applyAlignment="1">
      <alignment horizontal="center" vertical="center" wrapText="1"/>
    </xf>
    <xf numFmtId="0" fontId="11" fillId="6" borderId="0" xfId="0" applyFont="1" applyFill="1" applyAlignment="1">
      <alignment horizontal="center" vertical="center" wrapText="1"/>
    </xf>
    <xf numFmtId="0" fontId="11" fillId="6" borderId="0" xfId="0" applyFont="1" applyFill="1" applyAlignment="1">
      <alignment horizontal="center" vertical="center"/>
    </xf>
    <xf numFmtId="0" fontId="5" fillId="17" borderId="0" xfId="0" applyFont="1" applyFill="1" applyAlignment="1">
      <alignment horizontal="center" wrapText="1"/>
    </xf>
    <xf numFmtId="0" fontId="1" fillId="18" borderId="0" xfId="0" applyFont="1" applyFill="1" applyAlignment="1">
      <alignment horizontal="center" vertical="center"/>
    </xf>
  </cellXfs>
  <cellStyles count="2">
    <cellStyle name="Normal" xfId="0" builtinId="0"/>
    <cellStyle name="Porcentagem" xfId="1" builtinId="5"/>
  </cellStyles>
  <dxfs count="18">
    <dxf>
      <font>
        <b/>
        <i val="0"/>
      </font>
      <fill>
        <patternFill>
          <bgColor rgb="FFFF0000"/>
        </patternFill>
      </fill>
    </dxf>
    <dxf>
      <font>
        <b/>
        <i val="0"/>
      </font>
      <fill>
        <patternFill>
          <bgColor theme="7" tint="0.39994506668294322"/>
        </patternFill>
      </fill>
    </dxf>
    <dxf>
      <font>
        <b/>
        <i val="0"/>
      </font>
      <fill>
        <patternFill>
          <bgColor theme="9" tint="0.59996337778862885"/>
        </patternFill>
      </fill>
    </dxf>
    <dxf>
      <font>
        <b/>
        <i val="0"/>
      </font>
      <fill>
        <patternFill>
          <bgColor theme="9"/>
        </patternFill>
      </fill>
    </dxf>
    <dxf>
      <font>
        <b/>
        <i val="0"/>
      </font>
      <fill>
        <patternFill>
          <bgColor rgb="FFFF0000"/>
        </patternFill>
      </fill>
    </dxf>
    <dxf>
      <font>
        <b/>
        <i val="0"/>
      </font>
      <fill>
        <patternFill>
          <bgColor theme="7" tint="0.39994506668294322"/>
        </patternFill>
      </fill>
    </dxf>
    <dxf>
      <font>
        <b/>
        <i val="0"/>
      </font>
      <fill>
        <patternFill>
          <bgColor theme="9" tint="0.59996337778862885"/>
        </patternFill>
      </fill>
    </dxf>
    <dxf>
      <font>
        <b/>
        <i val="0"/>
      </font>
      <fill>
        <patternFill>
          <bgColor theme="9"/>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0" tint="-0.34998626667073579"/>
        </patternFill>
      </fill>
    </dxf>
    <dxf>
      <fill>
        <patternFill>
          <bgColor theme="1" tint="4.9989318521683403E-2"/>
        </patternFill>
      </fill>
    </dxf>
    <dxf>
      <fill>
        <patternFill>
          <bgColor theme="1"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79"/>
  <sheetViews>
    <sheetView showGridLines="0" tabSelected="1" topLeftCell="A33" zoomScale="90" zoomScaleNormal="90" workbookViewId="0">
      <selection activeCell="B46" sqref="B46"/>
    </sheetView>
  </sheetViews>
  <sheetFormatPr defaultRowHeight="15"/>
  <cols>
    <col min="1" max="1" width="55.28515625" customWidth="1"/>
    <col min="2" max="2" width="40.5703125" style="42" customWidth="1"/>
    <col min="3" max="3" width="43.140625" customWidth="1"/>
    <col min="4" max="4" width="27" bestFit="1" customWidth="1"/>
    <col min="5" max="5" width="23.5703125" bestFit="1" customWidth="1"/>
    <col min="6" max="6" width="25" customWidth="1"/>
    <col min="7" max="7" width="24.42578125" bestFit="1" customWidth="1"/>
    <col min="8" max="8" width="22.42578125" bestFit="1" customWidth="1"/>
    <col min="9" max="9" width="17" bestFit="1" customWidth="1"/>
    <col min="10" max="10" width="21.85546875" customWidth="1"/>
    <col min="11" max="11" width="30" customWidth="1"/>
    <col min="12" max="12" width="28.7109375" customWidth="1"/>
    <col min="13" max="13" width="11.85546875" bestFit="1" customWidth="1"/>
    <col min="14" max="14" width="11" bestFit="1" customWidth="1"/>
    <col min="15" max="15" width="12" bestFit="1" customWidth="1"/>
    <col min="16" max="16" width="19.85546875" bestFit="1" customWidth="1"/>
  </cols>
  <sheetData>
    <row r="1" spans="1:11" ht="40.5" customHeight="1">
      <c r="A1" s="131" t="s">
        <v>0</v>
      </c>
      <c r="B1" s="132"/>
      <c r="C1" s="132"/>
      <c r="D1" s="132"/>
      <c r="E1" s="132"/>
      <c r="F1" s="132"/>
      <c r="G1" s="132"/>
      <c r="H1" s="132"/>
      <c r="I1" s="132"/>
      <c r="J1" s="132"/>
      <c r="K1" s="132"/>
    </row>
    <row r="2" spans="1:11">
      <c r="A2" s="134" t="s">
        <v>1</v>
      </c>
      <c r="B2" s="134"/>
      <c r="C2" s="134"/>
      <c r="D2" s="134"/>
      <c r="E2" s="134"/>
      <c r="F2" s="134"/>
      <c r="G2" s="134"/>
      <c r="H2" s="134"/>
      <c r="I2" s="134"/>
      <c r="J2" s="134"/>
      <c r="K2" s="134"/>
    </row>
    <row r="3" spans="1:11">
      <c r="A3" s="31" t="s">
        <v>2</v>
      </c>
      <c r="B3" s="21"/>
      <c r="C3" s="22"/>
      <c r="D3" s="22"/>
      <c r="E3" s="22"/>
      <c r="F3" s="22"/>
      <c r="G3" s="22"/>
      <c r="H3" s="22"/>
      <c r="I3" s="22"/>
      <c r="J3" s="22"/>
      <c r="K3" s="22"/>
    </row>
    <row r="4" spans="1:11">
      <c r="A4" s="32" t="s">
        <v>3</v>
      </c>
      <c r="B4" s="21"/>
      <c r="C4" s="22"/>
      <c r="D4" s="22"/>
      <c r="E4" s="22"/>
      <c r="F4" s="22"/>
      <c r="G4" s="22"/>
      <c r="H4" s="22"/>
      <c r="I4" s="22"/>
      <c r="J4" s="22"/>
      <c r="K4" s="22"/>
    </row>
    <row r="5" spans="1:11">
      <c r="A5" s="32" t="s">
        <v>4</v>
      </c>
      <c r="B5" s="21"/>
      <c r="C5" s="22"/>
      <c r="D5" s="22"/>
      <c r="E5" s="22"/>
      <c r="F5" s="22"/>
      <c r="G5" s="22"/>
      <c r="H5" s="22"/>
      <c r="I5" s="22"/>
      <c r="J5" s="22"/>
      <c r="K5" s="22"/>
    </row>
    <row r="6" spans="1:11">
      <c r="A6" s="32" t="s">
        <v>5</v>
      </c>
      <c r="B6" s="21"/>
      <c r="C6" s="22"/>
      <c r="D6" s="22"/>
      <c r="E6" s="22"/>
      <c r="F6" s="22"/>
      <c r="G6" s="22"/>
      <c r="H6" s="22"/>
      <c r="I6" s="22"/>
      <c r="J6" s="22"/>
      <c r="K6" s="22"/>
    </row>
    <row r="7" spans="1:11">
      <c r="A7" s="32" t="s">
        <v>6</v>
      </c>
      <c r="B7" s="21"/>
      <c r="C7" s="22"/>
      <c r="D7" s="22"/>
      <c r="E7" s="22"/>
      <c r="F7" s="22"/>
      <c r="G7" s="22"/>
      <c r="H7" s="22"/>
      <c r="I7" s="22"/>
      <c r="J7" s="22"/>
      <c r="K7" s="22"/>
    </row>
    <row r="8" spans="1:11">
      <c r="A8" s="32" t="s">
        <v>7</v>
      </c>
      <c r="B8" s="21"/>
      <c r="C8" s="22"/>
      <c r="D8" s="22"/>
      <c r="E8" s="22"/>
      <c r="F8" s="22"/>
      <c r="G8" s="22"/>
      <c r="H8" s="22"/>
      <c r="I8" s="22"/>
      <c r="J8" s="22"/>
      <c r="K8" s="22"/>
    </row>
    <row r="9" spans="1:11">
      <c r="A9" s="31" t="s">
        <v>8</v>
      </c>
      <c r="B9" s="21"/>
      <c r="C9" s="22"/>
      <c r="D9" s="22"/>
      <c r="E9" s="22"/>
      <c r="F9" s="22"/>
      <c r="G9" s="22"/>
      <c r="H9" s="22"/>
      <c r="I9" s="22"/>
      <c r="J9" s="22"/>
      <c r="K9" s="22"/>
    </row>
    <row r="10" spans="1:11" ht="30">
      <c r="A10" s="33" t="s">
        <v>9</v>
      </c>
      <c r="B10" s="21"/>
      <c r="C10" s="22"/>
      <c r="D10" s="22"/>
      <c r="E10" s="22"/>
      <c r="F10" s="22"/>
      <c r="G10" s="22"/>
      <c r="H10" s="22"/>
      <c r="I10" s="22"/>
      <c r="J10" s="22"/>
      <c r="K10" s="22"/>
    </row>
    <row r="11" spans="1:11">
      <c r="A11" s="34"/>
      <c r="B11" s="3"/>
    </row>
    <row r="12" spans="1:11">
      <c r="A12" s="130" t="s">
        <v>10</v>
      </c>
      <c r="B12" s="130"/>
      <c r="C12" s="130"/>
      <c r="D12" s="130"/>
      <c r="E12" s="130"/>
      <c r="F12" s="130"/>
      <c r="G12" s="130"/>
      <c r="H12" s="130"/>
      <c r="I12" s="130"/>
      <c r="J12" s="130"/>
      <c r="K12" s="130"/>
    </row>
    <row r="13" spans="1:11">
      <c r="A13" s="34"/>
      <c r="B13" s="3"/>
    </row>
    <row r="14" spans="1:11" ht="42">
      <c r="A14" s="95" t="s">
        <v>11</v>
      </c>
      <c r="B14" s="96" t="str">
        <f>B29</f>
        <v/>
      </c>
    </row>
    <row r="15" spans="1:11" ht="63">
      <c r="A15" s="95" t="s">
        <v>12</v>
      </c>
      <c r="B15" s="96" t="str">
        <f>B93</f>
        <v/>
      </c>
    </row>
    <row r="16" spans="1:11" ht="42">
      <c r="A16" s="95" t="s">
        <v>13</v>
      </c>
      <c r="B16" s="96" t="str">
        <f>B133</f>
        <v/>
      </c>
    </row>
    <row r="17" spans="1:11" ht="42">
      <c r="A17" s="95" t="s">
        <v>14</v>
      </c>
      <c r="B17" s="97" t="str">
        <f>IF(AND(B175="",B176=""),"",B171)</f>
        <v/>
      </c>
    </row>
    <row r="18" spans="1:11" ht="126">
      <c r="A18" s="98" t="s">
        <v>15</v>
      </c>
      <c r="B18" s="99" t="str">
        <f>IF(AND(B14="",B15="",B16="",B17=""),"",B25)</f>
        <v/>
      </c>
      <c r="C18" s="99" t="str">
        <f>IF($B$18="",'Lista supensa'!$B$91,IF('Cálculo Idal com instruções'!$B$18&lt;'Lista supensa'!$A$92,'Lista supensa'!$B$92,IF('Cálculo Idal com instruções'!$B$18&lt;'Lista supensa'!$A$93,'Lista supensa'!$B$93,IF('Cálculo Idal com instruções'!$B$18&lt;'Lista supensa'!$A$94,'Lista supensa'!$B$94,'Lista supensa'!$B$95))))</f>
        <v>Preencha a planilha para obter a nota final do Idal e sua classificação do desempenho ambiental do empreendimento nos termos da Resolução Semad/Feam/Igam XXXX</v>
      </c>
    </row>
    <row r="19" spans="1:11">
      <c r="A19" s="34"/>
      <c r="B19" s="3"/>
    </row>
    <row r="20" spans="1:11">
      <c r="A20" s="130" t="s">
        <v>16</v>
      </c>
      <c r="B20" s="130"/>
      <c r="C20" s="130"/>
      <c r="D20" s="130"/>
      <c r="E20" s="130"/>
      <c r="F20" s="130"/>
      <c r="G20" s="130"/>
      <c r="H20" s="130"/>
      <c r="I20" s="130"/>
      <c r="J20" s="130"/>
      <c r="K20" s="130"/>
    </row>
    <row r="21" spans="1:11">
      <c r="A21" s="35"/>
      <c r="B21" s="3"/>
    </row>
    <row r="22" spans="1:11" ht="15.75" customHeight="1">
      <c r="A22" s="133" t="s">
        <v>17</v>
      </c>
      <c r="B22" s="133"/>
      <c r="C22" s="133"/>
      <c r="D22" s="133"/>
      <c r="E22" s="133"/>
      <c r="F22" s="133"/>
      <c r="G22" s="133"/>
      <c r="H22" s="133"/>
      <c r="I22" s="133"/>
      <c r="J22" s="133"/>
      <c r="K22" s="133"/>
    </row>
    <row r="23" spans="1:11">
      <c r="A23" s="35"/>
      <c r="B23" s="3"/>
    </row>
    <row r="24" spans="1:11" ht="21.75" thickBot="1">
      <c r="A24" s="36"/>
      <c r="B24" s="37"/>
    </row>
    <row r="25" spans="1:11" ht="21.75" thickBot="1">
      <c r="A25" s="38" t="s">
        <v>18</v>
      </c>
      <c r="B25" s="39">
        <f>IF($B$26&gt;100,100,$B$26)</f>
        <v>0</v>
      </c>
    </row>
    <row r="26" spans="1:11" ht="18.75">
      <c r="A26" s="40"/>
      <c r="B26" s="41">
        <f>IF(AND($B$29&lt;&gt;"",$B$93&lt;&gt;"",$B$133&lt;&gt;""),(AVERAGE($B$29,$B$93)+$B$133),IF(AND($B$29&lt;&gt;"",$B$93&lt;&gt;"",$B$133=""),(AVERAGE($B$29,$B$93)),IF(AND($B$29&lt;&gt;"",$B$93="",$B$133=""),$B$29,IF(AND($B$29="",$B$93&lt;&gt;"",$B$133=""),$B$93,IF(AND($B$29="",$B$93&lt;&gt;"",$B$133&lt;&gt;""),SUM($B$93,$B$133),IF(AND($B$29&lt;&gt;"",$B$93="",$B$133&lt;&gt;""),SUM($B$29,$B$133),0))))))-$B$171</f>
        <v>0</v>
      </c>
      <c r="C26" s="41">
        <f>IF(AND($B$29&lt;&gt;"",$C$93&lt;&gt;"",$B$133&lt;&gt;""),(AVERAGE($B$29,$C$93)+$B$133),IF(AND($B$29&lt;&gt;"",$C$93&lt;&gt;"",$B$133=""),AVERAGE($B$29,$C$93),IF(AND($B$29&lt;&gt;"",$C$93="",$B$133=""),$B$29,IF(AND($B$29="",$C$93&lt;&gt;"",$B$133=""),$C$93,IF(AND($B$29="",$C$93&lt;&gt;"",$B$133&lt;&gt;""),SUM($C$93,$B$133),IF(AND($B$29&lt;&gt;"",$C$93="",$B$133&lt;&gt;""),SUM($B$29,$B$133),0))))))-$B$171</f>
        <v>0</v>
      </c>
    </row>
    <row r="27" spans="1:11" ht="15.75">
      <c r="A27" s="129" t="s">
        <v>19</v>
      </c>
      <c r="B27" s="129"/>
      <c r="C27" s="129"/>
      <c r="D27" s="129"/>
      <c r="E27" s="129"/>
      <c r="F27" s="129"/>
      <c r="G27" s="129"/>
      <c r="H27" s="129"/>
      <c r="I27" s="129"/>
      <c r="J27" s="129"/>
      <c r="K27" s="129"/>
    </row>
    <row r="28" spans="1:11" ht="15.75" thickBot="1"/>
    <row r="29" spans="1:11" ht="38.25" thickBot="1">
      <c r="A29" s="125" t="s">
        <v>20</v>
      </c>
      <c r="B29" s="89" t="str">
        <f>IF(COUNTA(A38:A87)=0,"",(SUM($P$38:$P$87)/COUNTA($A$38:$A$87))*100)</f>
        <v/>
      </c>
    </row>
    <row r="30" spans="1:11" ht="15.75">
      <c r="A30" s="43"/>
      <c r="B30" s="44"/>
    </row>
    <row r="31" spans="1:11" ht="15.75" customHeight="1">
      <c r="A31" s="129" t="s">
        <v>21</v>
      </c>
      <c r="B31" s="129"/>
      <c r="C31" s="129"/>
      <c r="D31" s="129"/>
      <c r="E31" s="129"/>
      <c r="F31" s="129"/>
      <c r="G31" s="129"/>
      <c r="H31" s="129"/>
      <c r="I31" s="129"/>
      <c r="J31" s="129"/>
      <c r="K31" s="129"/>
    </row>
    <row r="32" spans="1:11" ht="15.75">
      <c r="A32" s="43"/>
      <c r="B32" s="44"/>
    </row>
    <row r="33" spans="1:16" ht="93" customHeight="1">
      <c r="A33" s="128" t="s">
        <v>22</v>
      </c>
      <c r="B33" s="128"/>
      <c r="C33" s="128"/>
      <c r="D33" s="128"/>
      <c r="E33" s="128"/>
      <c r="F33" s="128"/>
      <c r="G33" s="128"/>
      <c r="H33" s="128"/>
      <c r="I33" s="128"/>
      <c r="J33" s="128"/>
      <c r="K33" s="128"/>
    </row>
    <row r="34" spans="1:16" ht="15.75">
      <c r="A34" s="45"/>
      <c r="B34" s="45"/>
      <c r="C34" s="45"/>
      <c r="D34" s="45"/>
      <c r="E34" s="45"/>
      <c r="F34" s="45"/>
      <c r="G34" s="45"/>
      <c r="H34" s="45"/>
    </row>
    <row r="35" spans="1:16" ht="15.75">
      <c r="A35" s="127" t="s">
        <v>23</v>
      </c>
      <c r="B35" s="127"/>
      <c r="C35" s="127"/>
      <c r="D35" s="127"/>
      <c r="E35" s="127"/>
      <c r="F35" s="127"/>
      <c r="G35" s="127"/>
      <c r="H35" s="127"/>
      <c r="I35" s="127"/>
      <c r="J35" s="127"/>
      <c r="K35" s="127"/>
    </row>
    <row r="36" spans="1:16" ht="15.75" thickBot="1"/>
    <row r="37" spans="1:16" ht="45">
      <c r="A37" s="46" t="s">
        <v>24</v>
      </c>
      <c r="B37" s="101" t="s">
        <v>25</v>
      </c>
      <c r="C37" s="47" t="s">
        <v>26</v>
      </c>
      <c r="D37" s="47" t="s">
        <v>27</v>
      </c>
      <c r="E37" s="47" t="s">
        <v>28</v>
      </c>
      <c r="F37" s="48" t="s">
        <v>29</v>
      </c>
      <c r="G37" s="48" t="s">
        <v>27</v>
      </c>
      <c r="H37" s="48" t="s">
        <v>28</v>
      </c>
      <c r="I37" s="49" t="s">
        <v>30</v>
      </c>
      <c r="J37" s="49" t="s">
        <v>31</v>
      </c>
      <c r="K37" s="49" t="s">
        <v>27</v>
      </c>
      <c r="L37" s="50" t="s">
        <v>32</v>
      </c>
      <c r="M37" s="51" t="s">
        <v>33</v>
      </c>
      <c r="N37" s="52" t="s">
        <v>34</v>
      </c>
      <c r="O37" s="53" t="s">
        <v>35</v>
      </c>
      <c r="P37" s="54" t="s">
        <v>36</v>
      </c>
    </row>
    <row r="38" spans="1:16" s="112" customFormat="1" ht="28.5" customHeight="1">
      <c r="A38" s="102"/>
      <c r="B38" s="103"/>
      <c r="C38" s="104"/>
      <c r="D38" s="104"/>
      <c r="E38" s="104"/>
      <c r="F38" s="105"/>
      <c r="G38" s="105"/>
      <c r="H38" s="105"/>
      <c r="I38" s="106"/>
      <c r="J38" s="106"/>
      <c r="K38" s="106"/>
      <c r="L38" s="107"/>
      <c r="M38" s="108" t="str">
        <f>IFERROR(IF($B38='Lista supensa'!$A$106,IF($C38='Lista supensa'!$A$40,'Lista supensa'!$B$40,'Lista supensa'!$B$41),($E38/$D38)*'Lista supensa'!$B$40),"0")</f>
        <v>0</v>
      </c>
      <c r="N38" s="109" t="str">
        <f>IFERROR(IF($B38='Lista supensa'!$A$106,IF($F38='Lista supensa'!$A$44,'Lista supensa'!$B$44,'Lista supensa'!$B$45),($H38/$G38)*'Lista supensa'!$B$44),"0")</f>
        <v>0</v>
      </c>
      <c r="O38" s="110" t="str">
        <f>IFERROR(IF($I38='Lista supensa'!$A$87,IF($J38='Lista supensa'!$A$48,'Lista supensa'!$B$48,'Lista supensa'!$B$49),($L38/$K38)*'Lista supensa'!$B$48),"0")</f>
        <v>0</v>
      </c>
      <c r="P38" s="111">
        <f>SUM(M38:O38)</f>
        <v>0</v>
      </c>
    </row>
    <row r="39" spans="1:16" s="112" customFormat="1" ht="27.75" customHeight="1">
      <c r="A39" s="102"/>
      <c r="B39" s="103"/>
      <c r="C39" s="104"/>
      <c r="D39" s="104"/>
      <c r="E39" s="104"/>
      <c r="F39" s="105"/>
      <c r="G39" s="105"/>
      <c r="H39" s="105"/>
      <c r="I39" s="106"/>
      <c r="J39" s="106"/>
      <c r="K39" s="106"/>
      <c r="L39" s="107"/>
      <c r="M39" s="108" t="str">
        <f>IFERROR(IF($B39='Lista supensa'!$A$106,IF($C39='Lista supensa'!$A$40,'Lista supensa'!$B$40,'Lista supensa'!$B$41),($E39/$D39)*'Lista supensa'!$B$40),"0")</f>
        <v>0</v>
      </c>
      <c r="N39" s="109" t="str">
        <f>IFERROR(IF($B39='Lista supensa'!$A$106,IF($F39='Lista supensa'!$A$44,'Lista supensa'!$B$44,'Lista supensa'!$B$45),($H39/$G39)*'Lista supensa'!$B$44),"0")</f>
        <v>0</v>
      </c>
      <c r="O39" s="110" t="str">
        <f>IFERROR(IF($I39='Lista supensa'!$A$87,IF($J39='Lista supensa'!$A$48,'Lista supensa'!$B$48,'Lista supensa'!$B$49),($L39/$K39)*'Lista supensa'!$B$48),"0")</f>
        <v>0</v>
      </c>
      <c r="P39" s="111">
        <f t="shared" ref="P39:P87" si="0">SUM(M39:O39)</f>
        <v>0</v>
      </c>
    </row>
    <row r="40" spans="1:16" s="112" customFormat="1" ht="24.75" customHeight="1">
      <c r="A40" s="102"/>
      <c r="B40" s="103"/>
      <c r="C40" s="104"/>
      <c r="D40" s="104"/>
      <c r="E40" s="104"/>
      <c r="F40" s="105"/>
      <c r="G40" s="105"/>
      <c r="H40" s="105"/>
      <c r="I40" s="106"/>
      <c r="J40" s="106"/>
      <c r="K40" s="106"/>
      <c r="L40" s="107"/>
      <c r="M40" s="108" t="str">
        <f>IFERROR(IF($B40='Lista supensa'!$A$106,IF($C40='Lista supensa'!$A$40,'Lista supensa'!$B$40,'Lista supensa'!$B$41),($E40/$D40)*'Lista supensa'!$B$40),"0")</f>
        <v>0</v>
      </c>
      <c r="N40" s="109" t="str">
        <f>IFERROR(IF($B40='Lista supensa'!$A$106,IF($F40='Lista supensa'!$A$44,'Lista supensa'!$B$44,'Lista supensa'!$B$45),($H40/$G40)*'Lista supensa'!$B$44),"0")</f>
        <v>0</v>
      </c>
      <c r="O40" s="110" t="str">
        <f>IFERROR(IF($I40='Lista supensa'!$A$87,IF($J40='Lista supensa'!$A$48,'Lista supensa'!$B$48,'Lista supensa'!$B$49),($L40/$K40)*'Lista supensa'!$B$48),"0")</f>
        <v>0</v>
      </c>
      <c r="P40" s="111">
        <f t="shared" si="0"/>
        <v>0</v>
      </c>
    </row>
    <row r="41" spans="1:16" s="112" customFormat="1" ht="32.25" customHeight="1">
      <c r="A41" s="102"/>
      <c r="B41" s="103"/>
      <c r="C41" s="104"/>
      <c r="D41" s="104"/>
      <c r="E41" s="104"/>
      <c r="F41" s="105"/>
      <c r="G41" s="105"/>
      <c r="H41" s="105"/>
      <c r="I41" s="106"/>
      <c r="J41" s="106"/>
      <c r="K41" s="106"/>
      <c r="L41" s="107"/>
      <c r="M41" s="108" t="str">
        <f>IFERROR(IF($B41='Lista supensa'!$A$106,IF($C41='Lista supensa'!$A$40,'Lista supensa'!$B$40,'Lista supensa'!$B$41),($E41/$D41)*'Lista supensa'!$B$40),"0")</f>
        <v>0</v>
      </c>
      <c r="N41" s="109" t="str">
        <f>IFERROR(IF($B41='Lista supensa'!$A$106,IF($F41='Lista supensa'!$A$44,'Lista supensa'!$B$44,'Lista supensa'!$B$45),($H41/$G41)*'Lista supensa'!$B$44),"0")</f>
        <v>0</v>
      </c>
      <c r="O41" s="110" t="str">
        <f>IFERROR(IF($I41='Lista supensa'!$A$87,IF($J41='Lista supensa'!$A$48,'Lista supensa'!$B$48,'Lista supensa'!$B$49),($L41/$K41)*'Lista supensa'!$B$48),"0")</f>
        <v>0</v>
      </c>
      <c r="P41" s="111">
        <f t="shared" si="0"/>
        <v>0</v>
      </c>
    </row>
    <row r="42" spans="1:16" ht="15.75">
      <c r="A42" s="113"/>
      <c r="B42" s="114"/>
      <c r="C42" s="104"/>
      <c r="D42" s="104"/>
      <c r="E42" s="104"/>
      <c r="F42" s="105"/>
      <c r="G42" s="105"/>
      <c r="H42" s="105"/>
      <c r="I42" s="106"/>
      <c r="J42" s="106"/>
      <c r="K42" s="106"/>
      <c r="L42" s="107"/>
      <c r="M42" s="115" t="str">
        <f>IFERROR(IF($B42='Lista supensa'!$A$106,IF($C42='Lista supensa'!$A$40,'Lista supensa'!$B$40,'Lista supensa'!$B$41),($E42/$D42)*'Lista supensa'!$B$40),"0")</f>
        <v>0</v>
      </c>
      <c r="N42" s="116" t="str">
        <f>IFERROR(IF($B42='Lista supensa'!$A$106,IF($F42='Lista supensa'!$A$44,'Lista supensa'!$B$44,'Lista supensa'!$B$45),($H42/$G42)*'Lista supensa'!$B$44),"0")</f>
        <v>0</v>
      </c>
      <c r="O42" s="117" t="str">
        <f>IFERROR(IF($I42='Lista supensa'!$A$87,IF($J42='Lista supensa'!$A$48,'Lista supensa'!$B$48,'Lista supensa'!$B$49),($L42/$K42)*'Lista supensa'!$B$48),"0")</f>
        <v>0</v>
      </c>
      <c r="P42" s="118">
        <f t="shared" si="0"/>
        <v>0</v>
      </c>
    </row>
    <row r="43" spans="1:16" ht="15.75">
      <c r="A43" s="113"/>
      <c r="B43" s="114"/>
      <c r="C43" s="104"/>
      <c r="D43" s="104"/>
      <c r="E43" s="104"/>
      <c r="F43" s="105"/>
      <c r="G43" s="105"/>
      <c r="H43" s="105"/>
      <c r="I43" s="106"/>
      <c r="J43" s="106"/>
      <c r="K43" s="106"/>
      <c r="L43" s="107"/>
      <c r="M43" s="115" t="str">
        <f>IFERROR(IF($B43='Lista supensa'!$A$106,IF($C43='Lista supensa'!$A$40,'Lista supensa'!$B$40,'Lista supensa'!$B$41),($E43/$D43)*'Lista supensa'!$B$40),"0")</f>
        <v>0</v>
      </c>
      <c r="N43" s="116" t="str">
        <f>IFERROR(IF($B43='Lista supensa'!$A$106,IF($F43='Lista supensa'!$A$44,'Lista supensa'!$B$44,'Lista supensa'!$B$45),($H43/$G43)*'Lista supensa'!$B$44),"0")</f>
        <v>0</v>
      </c>
      <c r="O43" s="117" t="str">
        <f>IFERROR(IF($I43='Lista supensa'!$A$87,IF($J43='Lista supensa'!$A$48,'Lista supensa'!$B$48,'Lista supensa'!$B$49),($L43/$K43)*'Lista supensa'!$B$48),"0")</f>
        <v>0</v>
      </c>
      <c r="P43" s="118">
        <f t="shared" si="0"/>
        <v>0</v>
      </c>
    </row>
    <row r="44" spans="1:16" ht="15.75">
      <c r="A44" s="113"/>
      <c r="B44" s="114"/>
      <c r="C44" s="104"/>
      <c r="D44" s="104"/>
      <c r="E44" s="104"/>
      <c r="F44" s="105"/>
      <c r="G44" s="105"/>
      <c r="H44" s="105"/>
      <c r="I44" s="106"/>
      <c r="J44" s="106"/>
      <c r="K44" s="106"/>
      <c r="L44" s="107"/>
      <c r="M44" s="115" t="str">
        <f>IFERROR(IF($B44='Lista supensa'!$A$106,IF($C44='Lista supensa'!$A$40,'Lista supensa'!$B$40,'Lista supensa'!$B$41),($E44/$D44)*'Lista supensa'!$B$40),"0")</f>
        <v>0</v>
      </c>
      <c r="N44" s="116" t="str">
        <f>IFERROR(IF($B44='Lista supensa'!$A$106,IF($F44='Lista supensa'!$A$44,'Lista supensa'!$B$44,'Lista supensa'!$B$45),($H44/$G44)*'Lista supensa'!$B$44),"0")</f>
        <v>0</v>
      </c>
      <c r="O44" s="117" t="str">
        <f>IFERROR(IF($I44='Lista supensa'!$A$87,IF($J44='Lista supensa'!$A$48,'Lista supensa'!$B$48,'Lista supensa'!$B$49),($L44/$K44)*'Lista supensa'!$B$48),"0")</f>
        <v>0</v>
      </c>
      <c r="P44" s="118">
        <f t="shared" si="0"/>
        <v>0</v>
      </c>
    </row>
    <row r="45" spans="1:16" ht="15.75">
      <c r="A45" s="113"/>
      <c r="B45" s="114"/>
      <c r="C45" s="104"/>
      <c r="D45" s="104"/>
      <c r="E45" s="104"/>
      <c r="F45" s="105"/>
      <c r="G45" s="105"/>
      <c r="H45" s="105"/>
      <c r="I45" s="106"/>
      <c r="J45" s="106"/>
      <c r="K45" s="106"/>
      <c r="L45" s="107"/>
      <c r="M45" s="115" t="str">
        <f>IFERROR(IF($B45='Lista supensa'!$A$106,IF($C45='Lista supensa'!$A$40,'Lista supensa'!$B$40,'Lista supensa'!$B$41),($E45/$D45)*'Lista supensa'!$B$40),"0")</f>
        <v>0</v>
      </c>
      <c r="N45" s="116" t="str">
        <f>IFERROR(IF($B45='Lista supensa'!$A$106,IF($F45='Lista supensa'!$A$44,'Lista supensa'!$B$44,'Lista supensa'!$B$45),($H45/$G45)*'Lista supensa'!$B$44),"0")</f>
        <v>0</v>
      </c>
      <c r="O45" s="117" t="str">
        <f>IFERROR(IF($I45='Lista supensa'!$A$87,IF($J45='Lista supensa'!$A$48,'Lista supensa'!$B$48,'Lista supensa'!$B$49),($L45/$K45)*'Lista supensa'!$B$48),"0")</f>
        <v>0</v>
      </c>
      <c r="P45" s="118">
        <f t="shared" si="0"/>
        <v>0</v>
      </c>
    </row>
    <row r="46" spans="1:16" ht="15.75">
      <c r="A46" s="113"/>
      <c r="B46" s="114"/>
      <c r="C46" s="104"/>
      <c r="D46" s="104"/>
      <c r="E46" s="104"/>
      <c r="F46" s="105"/>
      <c r="G46" s="105"/>
      <c r="H46" s="105"/>
      <c r="I46" s="106"/>
      <c r="J46" s="106"/>
      <c r="K46" s="106"/>
      <c r="L46" s="107"/>
      <c r="M46" s="115" t="str">
        <f>IFERROR(IF($B46='Lista supensa'!$A$106,IF($C46='Lista supensa'!$A$40,'Lista supensa'!$B$40,'Lista supensa'!$B$41),($E46/$D46)*'Lista supensa'!$B$40),"0")</f>
        <v>0</v>
      </c>
      <c r="N46" s="116" t="str">
        <f>IFERROR(IF($B46='Lista supensa'!$A$106,IF($F46='Lista supensa'!$A$44,'Lista supensa'!$B$44,'Lista supensa'!$B$45),($H46/$G46)*'Lista supensa'!$B$44),"0")</f>
        <v>0</v>
      </c>
      <c r="O46" s="117" t="str">
        <f>IFERROR(IF($I46='Lista supensa'!$A$87,IF($J46='Lista supensa'!$A$48,'Lista supensa'!$B$48,'Lista supensa'!$B$49),($L46/$K46)*'Lista supensa'!$B$48),"0")</f>
        <v>0</v>
      </c>
      <c r="P46" s="118">
        <f t="shared" si="0"/>
        <v>0</v>
      </c>
    </row>
    <row r="47" spans="1:16" ht="15.75">
      <c r="A47" s="113"/>
      <c r="B47" s="114"/>
      <c r="C47" s="104"/>
      <c r="D47" s="104"/>
      <c r="E47" s="104"/>
      <c r="F47" s="105"/>
      <c r="G47" s="105"/>
      <c r="H47" s="105"/>
      <c r="I47" s="106"/>
      <c r="J47" s="106"/>
      <c r="K47" s="106"/>
      <c r="L47" s="107"/>
      <c r="M47" s="115" t="str">
        <f>IFERROR(IF($B47='Lista supensa'!$A$106,IF($C47='Lista supensa'!$A$40,'Lista supensa'!$B$40,'Lista supensa'!$B$41),($E47/$D47)*'Lista supensa'!$B$40),"0")</f>
        <v>0</v>
      </c>
      <c r="N47" s="116" t="str">
        <f>IFERROR(IF($B47='Lista supensa'!$A$106,IF($F47='Lista supensa'!$A$44,'Lista supensa'!$B$44,'Lista supensa'!$B$45),($H47/$G47)*'Lista supensa'!$B$44),"0")</f>
        <v>0</v>
      </c>
      <c r="O47" s="117" t="str">
        <f>IFERROR(IF($I47='Lista supensa'!$A$87,IF($J47='Lista supensa'!$A$48,'Lista supensa'!$B$48,'Lista supensa'!$B$49),($L47/$K47)*'Lista supensa'!$B$48),"0")</f>
        <v>0</v>
      </c>
      <c r="P47" s="118">
        <f t="shared" si="0"/>
        <v>0</v>
      </c>
    </row>
    <row r="48" spans="1:16" ht="15.75">
      <c r="A48" s="113"/>
      <c r="B48" s="114"/>
      <c r="C48" s="104"/>
      <c r="D48" s="104"/>
      <c r="E48" s="104"/>
      <c r="F48" s="105"/>
      <c r="G48" s="105"/>
      <c r="H48" s="105"/>
      <c r="I48" s="106"/>
      <c r="J48" s="106"/>
      <c r="K48" s="106"/>
      <c r="L48" s="107"/>
      <c r="M48" s="115" t="str">
        <f>IFERROR(IF($B48='Lista supensa'!$A$106,IF($C48='Lista supensa'!$A$40,'Lista supensa'!$B$40,'Lista supensa'!$B$41),($E48/$D48)*'Lista supensa'!$B$40),"0")</f>
        <v>0</v>
      </c>
      <c r="N48" s="116" t="str">
        <f>IFERROR(IF($B48='Lista supensa'!$A$106,IF($F48='Lista supensa'!$A$44,'Lista supensa'!$B$44,'Lista supensa'!$B$45),($H48/$G48)*'Lista supensa'!$B$44),"0")</f>
        <v>0</v>
      </c>
      <c r="O48" s="117" t="str">
        <f>IFERROR(IF($I48='Lista supensa'!$A$87,IF($J48='Lista supensa'!$A$48,'Lista supensa'!$B$48,'Lista supensa'!$B$49),($L48/$K48)*'Lista supensa'!$B$48),"0")</f>
        <v>0</v>
      </c>
      <c r="P48" s="118">
        <f t="shared" si="0"/>
        <v>0</v>
      </c>
    </row>
    <row r="49" spans="1:16" ht="15.75">
      <c r="A49" s="113"/>
      <c r="B49" s="114"/>
      <c r="C49" s="104"/>
      <c r="D49" s="104"/>
      <c r="E49" s="104"/>
      <c r="F49" s="105"/>
      <c r="G49" s="105"/>
      <c r="H49" s="105"/>
      <c r="I49" s="106"/>
      <c r="J49" s="106"/>
      <c r="K49" s="106"/>
      <c r="L49" s="107"/>
      <c r="M49" s="115" t="str">
        <f>IFERROR(IF($B49='Lista supensa'!$A$106,IF($C49='Lista supensa'!$A$40,'Lista supensa'!$B$40,'Lista supensa'!$B$41),($E49/$D49)*'Lista supensa'!$B$40),"0")</f>
        <v>0</v>
      </c>
      <c r="N49" s="116" t="str">
        <f>IFERROR(IF($B49='Lista supensa'!$A$106,IF($F49='Lista supensa'!$A$44,'Lista supensa'!$B$44,'Lista supensa'!$B$45),($H49/$G49)*'Lista supensa'!$B$44),"0")</f>
        <v>0</v>
      </c>
      <c r="O49" s="117" t="str">
        <f>IFERROR(IF($I49='Lista supensa'!$A$87,IF($J49='Lista supensa'!$A$48,'Lista supensa'!$B$48,'Lista supensa'!$B$49),($L49/$K49)*'Lista supensa'!$B$48),"0")</f>
        <v>0</v>
      </c>
      <c r="P49" s="118">
        <f t="shared" si="0"/>
        <v>0</v>
      </c>
    </row>
    <row r="50" spans="1:16" ht="15.75">
      <c r="A50" s="113"/>
      <c r="B50" s="114"/>
      <c r="C50" s="104"/>
      <c r="D50" s="104"/>
      <c r="E50" s="104"/>
      <c r="F50" s="105"/>
      <c r="G50" s="105"/>
      <c r="H50" s="105"/>
      <c r="I50" s="106"/>
      <c r="J50" s="106"/>
      <c r="K50" s="106"/>
      <c r="L50" s="107"/>
      <c r="M50" s="115" t="str">
        <f>IFERROR(IF($B50='Lista supensa'!$A$106,IF($C50='Lista supensa'!$A$40,'Lista supensa'!$B$40,'Lista supensa'!$B$41),($E50/$D50)*'Lista supensa'!$B$40),"0")</f>
        <v>0</v>
      </c>
      <c r="N50" s="116" t="str">
        <f>IFERROR(IF($B50='Lista supensa'!$A$106,IF($F50='Lista supensa'!$A$44,'Lista supensa'!$B$44,'Lista supensa'!$B$45),($H50/$G50)*'Lista supensa'!$B$44),"0")</f>
        <v>0</v>
      </c>
      <c r="O50" s="117" t="str">
        <f>IFERROR(IF($I50='Lista supensa'!$A$87,IF($J50='Lista supensa'!$A$48,'Lista supensa'!$B$48,'Lista supensa'!$B$49),($L50/$K50)*'Lista supensa'!$B$48),"0")</f>
        <v>0</v>
      </c>
      <c r="P50" s="118">
        <f t="shared" si="0"/>
        <v>0</v>
      </c>
    </row>
    <row r="51" spans="1:16" ht="15.75">
      <c r="A51" s="113"/>
      <c r="B51" s="114"/>
      <c r="C51" s="104"/>
      <c r="D51" s="104"/>
      <c r="E51" s="104"/>
      <c r="F51" s="105"/>
      <c r="G51" s="105"/>
      <c r="H51" s="105"/>
      <c r="I51" s="106"/>
      <c r="J51" s="106"/>
      <c r="K51" s="106"/>
      <c r="L51" s="107"/>
      <c r="M51" s="115" t="str">
        <f>IFERROR(IF($B51='Lista supensa'!$A$106,IF($C51='Lista supensa'!$A$40,'Lista supensa'!$B$40,'Lista supensa'!$B$41),($E51/$D51)*'Lista supensa'!$B$40),"0")</f>
        <v>0</v>
      </c>
      <c r="N51" s="116" t="str">
        <f>IFERROR(IF($B51='Lista supensa'!$A$106,IF($F51='Lista supensa'!$A$44,'Lista supensa'!$B$44,'Lista supensa'!$B$45),($H51/$G51)*'Lista supensa'!$B$44),"0")</f>
        <v>0</v>
      </c>
      <c r="O51" s="117" t="str">
        <f>IFERROR(IF($I51='Lista supensa'!$A$87,IF($J51='Lista supensa'!$A$48,'Lista supensa'!$B$48,'Lista supensa'!$B$49),($L51/$K51)*'Lista supensa'!$B$48),"0")</f>
        <v>0</v>
      </c>
      <c r="P51" s="118">
        <f t="shared" si="0"/>
        <v>0</v>
      </c>
    </row>
    <row r="52" spans="1:16" ht="15.75">
      <c r="A52" s="113"/>
      <c r="B52" s="114"/>
      <c r="C52" s="104"/>
      <c r="D52" s="104"/>
      <c r="E52" s="104"/>
      <c r="F52" s="105"/>
      <c r="G52" s="105"/>
      <c r="H52" s="105"/>
      <c r="I52" s="106"/>
      <c r="J52" s="106"/>
      <c r="K52" s="106"/>
      <c r="L52" s="107"/>
      <c r="M52" s="115" t="str">
        <f>IFERROR(IF($B52='Lista supensa'!$A$106,IF($C52='Lista supensa'!$A$40,'Lista supensa'!$B$40,'Lista supensa'!$B$41),($E52/$D52)*'Lista supensa'!$B$40),"0")</f>
        <v>0</v>
      </c>
      <c r="N52" s="116" t="str">
        <f>IFERROR(IF($B52='Lista supensa'!$A$106,IF($F52='Lista supensa'!$A$44,'Lista supensa'!$B$44,'Lista supensa'!$B$45),($H52/$G52)*'Lista supensa'!$B$44),"0")</f>
        <v>0</v>
      </c>
      <c r="O52" s="117" t="str">
        <f>IFERROR(IF($I52='Lista supensa'!$A$87,IF($J52='Lista supensa'!$A$48,'Lista supensa'!$B$48,'Lista supensa'!$B$49),($L52/$K52)*'Lista supensa'!$B$48),"0")</f>
        <v>0</v>
      </c>
      <c r="P52" s="118">
        <f t="shared" si="0"/>
        <v>0</v>
      </c>
    </row>
    <row r="53" spans="1:16" ht="15.75">
      <c r="A53" s="113"/>
      <c r="B53" s="114"/>
      <c r="C53" s="104"/>
      <c r="D53" s="104"/>
      <c r="E53" s="104"/>
      <c r="F53" s="105"/>
      <c r="G53" s="105"/>
      <c r="H53" s="105"/>
      <c r="I53" s="106"/>
      <c r="J53" s="106"/>
      <c r="K53" s="106"/>
      <c r="L53" s="107"/>
      <c r="M53" s="115" t="str">
        <f>IFERROR(IF($B53='Lista supensa'!$A$106,IF($C53='Lista supensa'!$A$40,'Lista supensa'!$B$40,'Lista supensa'!$B$41),($E53/$D53)*'Lista supensa'!$B$40),"0")</f>
        <v>0</v>
      </c>
      <c r="N53" s="116" t="str">
        <f>IFERROR(IF($B53='Lista supensa'!$A$106,IF($F53='Lista supensa'!$A$44,'Lista supensa'!$B$44,'Lista supensa'!$B$45),($H53/$G53)*'Lista supensa'!$B$44),"0")</f>
        <v>0</v>
      </c>
      <c r="O53" s="117" t="str">
        <f>IFERROR(IF($I53='Lista supensa'!$A$87,IF($J53='Lista supensa'!$A$48,'Lista supensa'!$B$48,'Lista supensa'!$B$49),($L53/$K53)*'Lista supensa'!$B$48),"0")</f>
        <v>0</v>
      </c>
      <c r="P53" s="118">
        <f t="shared" si="0"/>
        <v>0</v>
      </c>
    </row>
    <row r="54" spans="1:16" ht="15.75">
      <c r="A54" s="113"/>
      <c r="B54" s="114"/>
      <c r="C54" s="104"/>
      <c r="D54" s="104"/>
      <c r="E54" s="104"/>
      <c r="F54" s="105"/>
      <c r="G54" s="105"/>
      <c r="H54" s="105"/>
      <c r="I54" s="106"/>
      <c r="J54" s="106"/>
      <c r="K54" s="106"/>
      <c r="L54" s="107"/>
      <c r="M54" s="115" t="str">
        <f>IFERROR(IF($B54='Lista supensa'!$A$106,IF($C54='Lista supensa'!$A$40,'Lista supensa'!$B$40,'Lista supensa'!$B$41),($E54/$D54)*'Lista supensa'!$B$40),"0")</f>
        <v>0</v>
      </c>
      <c r="N54" s="116" t="str">
        <f>IFERROR(IF($B54='Lista supensa'!$A$106,IF($F54='Lista supensa'!$A$44,'Lista supensa'!$B$44,'Lista supensa'!$B$45),($H54/$G54)*'Lista supensa'!$B$44),"0")</f>
        <v>0</v>
      </c>
      <c r="O54" s="117" t="str">
        <f>IFERROR(IF($I54='Lista supensa'!$A$87,IF($J54='Lista supensa'!$A$48,'Lista supensa'!$B$48,'Lista supensa'!$B$49),($L54/$K54)*'Lista supensa'!$B$48),"0")</f>
        <v>0</v>
      </c>
      <c r="P54" s="118">
        <f t="shared" si="0"/>
        <v>0</v>
      </c>
    </row>
    <row r="55" spans="1:16" ht="15.75">
      <c r="A55" s="113"/>
      <c r="B55" s="114"/>
      <c r="C55" s="104"/>
      <c r="D55" s="104"/>
      <c r="E55" s="104"/>
      <c r="F55" s="105"/>
      <c r="G55" s="105"/>
      <c r="H55" s="105"/>
      <c r="I55" s="106"/>
      <c r="J55" s="106"/>
      <c r="K55" s="106"/>
      <c r="L55" s="107"/>
      <c r="M55" s="115" t="str">
        <f>IFERROR(IF($B55='Lista supensa'!$A$106,IF($C55='Lista supensa'!$A$40,'Lista supensa'!$B$40,'Lista supensa'!$B$41),($E55/$D55)*'Lista supensa'!$B$40),"0")</f>
        <v>0</v>
      </c>
      <c r="N55" s="116" t="str">
        <f>IFERROR(IF($B55='Lista supensa'!$A$106,IF($F55='Lista supensa'!$A$44,'Lista supensa'!$B$44,'Lista supensa'!$B$45),($H55/$G55)*'Lista supensa'!$B$44),"0")</f>
        <v>0</v>
      </c>
      <c r="O55" s="117" t="str">
        <f>IFERROR(IF($I55='Lista supensa'!$A$87,IF($J55='Lista supensa'!$A$48,'Lista supensa'!$B$48,'Lista supensa'!$B$49),($L55/$K55)*'Lista supensa'!$B$48),"0")</f>
        <v>0</v>
      </c>
      <c r="P55" s="118">
        <f t="shared" si="0"/>
        <v>0</v>
      </c>
    </row>
    <row r="56" spans="1:16" ht="15.75">
      <c r="A56" s="113"/>
      <c r="B56" s="114"/>
      <c r="C56" s="104"/>
      <c r="D56" s="104"/>
      <c r="E56" s="104"/>
      <c r="F56" s="105"/>
      <c r="G56" s="105"/>
      <c r="H56" s="105"/>
      <c r="I56" s="106"/>
      <c r="J56" s="106"/>
      <c r="K56" s="106"/>
      <c r="L56" s="107"/>
      <c r="M56" s="115" t="str">
        <f>IFERROR(IF($B56='Lista supensa'!$A$106,IF($C56='Lista supensa'!$A$40,'Lista supensa'!$B$40,'Lista supensa'!$B$41),($E56/$D56)*'Lista supensa'!$B$40),"0")</f>
        <v>0</v>
      </c>
      <c r="N56" s="116" t="str">
        <f>IFERROR(IF($B56='Lista supensa'!$A$106,IF($F56='Lista supensa'!$A$44,'Lista supensa'!$B$44,'Lista supensa'!$B$45),($H56/$G56)*'Lista supensa'!$B$44),"0")</f>
        <v>0</v>
      </c>
      <c r="O56" s="117" t="str">
        <f>IFERROR(IF($I56='Lista supensa'!$A$87,IF($J56='Lista supensa'!$A$48,'Lista supensa'!$B$48,'Lista supensa'!$B$49),($L56/$K56)*'Lista supensa'!$B$48),"0")</f>
        <v>0</v>
      </c>
      <c r="P56" s="118">
        <f t="shared" si="0"/>
        <v>0</v>
      </c>
    </row>
    <row r="57" spans="1:16" ht="15.75">
      <c r="A57" s="113"/>
      <c r="B57" s="114"/>
      <c r="C57" s="104"/>
      <c r="D57" s="104"/>
      <c r="E57" s="104"/>
      <c r="F57" s="105"/>
      <c r="G57" s="105"/>
      <c r="H57" s="105"/>
      <c r="I57" s="106"/>
      <c r="J57" s="106"/>
      <c r="K57" s="106"/>
      <c r="L57" s="107"/>
      <c r="M57" s="115" t="str">
        <f>IFERROR(IF($B57='Lista supensa'!$A$106,IF($C57='Lista supensa'!$A$40,'Lista supensa'!$B$40,'Lista supensa'!$B$41),($E57/$D57)*'Lista supensa'!$B$40),"0")</f>
        <v>0</v>
      </c>
      <c r="N57" s="116" t="str">
        <f>IFERROR(IF($B57='Lista supensa'!$A$106,IF($F57='Lista supensa'!$A$44,'Lista supensa'!$B$44,'Lista supensa'!$B$45),($H57/$G57)*'Lista supensa'!$B$44),"0")</f>
        <v>0</v>
      </c>
      <c r="O57" s="117" t="str">
        <f>IFERROR(IF($I57='Lista supensa'!$A$87,IF($J57='Lista supensa'!$A$48,'Lista supensa'!$B$48,'Lista supensa'!$B$49),($L57/$K57)*'Lista supensa'!$B$48),"0")</f>
        <v>0</v>
      </c>
      <c r="P57" s="118">
        <f t="shared" si="0"/>
        <v>0</v>
      </c>
    </row>
    <row r="58" spans="1:16" ht="15.75">
      <c r="A58" s="113"/>
      <c r="B58" s="114"/>
      <c r="C58" s="104"/>
      <c r="D58" s="104"/>
      <c r="E58" s="104"/>
      <c r="F58" s="105"/>
      <c r="G58" s="105"/>
      <c r="H58" s="105"/>
      <c r="I58" s="106"/>
      <c r="J58" s="106"/>
      <c r="K58" s="106"/>
      <c r="L58" s="107"/>
      <c r="M58" s="115" t="str">
        <f>IFERROR(IF($B58='Lista supensa'!$A$106,IF($C58='Lista supensa'!$A$40,'Lista supensa'!$B$40,'Lista supensa'!$B$41),($E58/$D58)*'Lista supensa'!$B$40),"0")</f>
        <v>0</v>
      </c>
      <c r="N58" s="116" t="str">
        <f>IFERROR(IF($B58='Lista supensa'!$A$106,IF($F58='Lista supensa'!$A$44,'Lista supensa'!$B$44,'Lista supensa'!$B$45),($H58/$G58)*'Lista supensa'!$B$44),"0")</f>
        <v>0</v>
      </c>
      <c r="O58" s="117" t="str">
        <f>IFERROR(IF($I58='Lista supensa'!$A$87,IF($J58='Lista supensa'!$A$48,'Lista supensa'!$B$48,'Lista supensa'!$B$49),($L58/$K58)*'Lista supensa'!$B$48),"0")</f>
        <v>0</v>
      </c>
      <c r="P58" s="118">
        <f t="shared" si="0"/>
        <v>0</v>
      </c>
    </row>
    <row r="59" spans="1:16" ht="15.75">
      <c r="A59" s="113"/>
      <c r="B59" s="114"/>
      <c r="C59" s="104"/>
      <c r="D59" s="104"/>
      <c r="E59" s="104"/>
      <c r="F59" s="105"/>
      <c r="G59" s="105"/>
      <c r="H59" s="105"/>
      <c r="I59" s="106"/>
      <c r="J59" s="106"/>
      <c r="K59" s="106"/>
      <c r="L59" s="107"/>
      <c r="M59" s="115" t="str">
        <f>IFERROR(IF($B59='Lista supensa'!$A$106,IF($C59='Lista supensa'!$A$40,'Lista supensa'!$B$40,'Lista supensa'!$B$41),($E59/$D59)*'Lista supensa'!$B$40),"0")</f>
        <v>0</v>
      </c>
      <c r="N59" s="116" t="str">
        <f>IFERROR(IF($B59='Lista supensa'!$A$106,IF($F59='Lista supensa'!$A$44,'Lista supensa'!$B$44,'Lista supensa'!$B$45),($H59/$G59)*'Lista supensa'!$B$44),"0")</f>
        <v>0</v>
      </c>
      <c r="O59" s="117" t="str">
        <f>IFERROR(IF($I59='Lista supensa'!$A$87,IF($J59='Lista supensa'!$A$48,'Lista supensa'!$B$48,'Lista supensa'!$B$49),($L59/$K59)*'Lista supensa'!$B$48),"0")</f>
        <v>0</v>
      </c>
      <c r="P59" s="118">
        <f t="shared" si="0"/>
        <v>0</v>
      </c>
    </row>
    <row r="60" spans="1:16" ht="15.75">
      <c r="A60" s="113"/>
      <c r="B60" s="114"/>
      <c r="C60" s="104"/>
      <c r="D60" s="104"/>
      <c r="E60" s="104"/>
      <c r="F60" s="105"/>
      <c r="G60" s="105"/>
      <c r="H60" s="105"/>
      <c r="I60" s="106"/>
      <c r="J60" s="106"/>
      <c r="K60" s="106"/>
      <c r="L60" s="107"/>
      <c r="M60" s="115" t="str">
        <f>IFERROR(IF($B60='Lista supensa'!$A$106,IF($C60='Lista supensa'!$A$40,'Lista supensa'!$B$40,'Lista supensa'!$B$41),($E60/$D60)*'Lista supensa'!$B$40),"0")</f>
        <v>0</v>
      </c>
      <c r="N60" s="116" t="str">
        <f>IFERROR(IF($B60='Lista supensa'!$A$106,IF($F60='Lista supensa'!$A$44,'Lista supensa'!$B$44,'Lista supensa'!$B$45),($H60/$G60)*'Lista supensa'!$B$44),"0")</f>
        <v>0</v>
      </c>
      <c r="O60" s="117" t="str">
        <f>IFERROR(IF($I60='Lista supensa'!$A$87,IF($J60='Lista supensa'!$A$48,'Lista supensa'!$B$48,'Lista supensa'!$B$49),($L60/$K60)*'Lista supensa'!$B$48),"0")</f>
        <v>0</v>
      </c>
      <c r="P60" s="118">
        <f t="shared" si="0"/>
        <v>0</v>
      </c>
    </row>
    <row r="61" spans="1:16" ht="15.75">
      <c r="A61" s="113"/>
      <c r="B61" s="114"/>
      <c r="C61" s="104"/>
      <c r="D61" s="104"/>
      <c r="E61" s="104"/>
      <c r="F61" s="105"/>
      <c r="G61" s="105"/>
      <c r="H61" s="105"/>
      <c r="I61" s="106"/>
      <c r="J61" s="106"/>
      <c r="K61" s="106"/>
      <c r="L61" s="107"/>
      <c r="M61" s="115" t="str">
        <f>IFERROR(IF($B61='Lista supensa'!$A$106,IF($C61='Lista supensa'!$A$40,'Lista supensa'!$B$40,'Lista supensa'!$B$41),($E61/$D61)*'Lista supensa'!$B$40),"0")</f>
        <v>0</v>
      </c>
      <c r="N61" s="116" t="str">
        <f>IFERROR(IF($B61='Lista supensa'!$A$106,IF($F61='Lista supensa'!$A$44,'Lista supensa'!$B$44,'Lista supensa'!$B$45),($H61/$G61)*'Lista supensa'!$B$44),"0")</f>
        <v>0</v>
      </c>
      <c r="O61" s="117" t="str">
        <f>IFERROR(IF($I61='Lista supensa'!$A$87,IF($J61='Lista supensa'!$A$48,'Lista supensa'!$B$48,'Lista supensa'!$B$49),($L61/$K61)*'Lista supensa'!$B$48),"0")</f>
        <v>0</v>
      </c>
      <c r="P61" s="118">
        <f t="shared" si="0"/>
        <v>0</v>
      </c>
    </row>
    <row r="62" spans="1:16" ht="15.75">
      <c r="A62" s="113"/>
      <c r="B62" s="114"/>
      <c r="C62" s="104"/>
      <c r="D62" s="104"/>
      <c r="E62" s="104"/>
      <c r="F62" s="105"/>
      <c r="G62" s="105"/>
      <c r="H62" s="105"/>
      <c r="I62" s="106"/>
      <c r="J62" s="106"/>
      <c r="K62" s="106"/>
      <c r="L62" s="107"/>
      <c r="M62" s="115" t="str">
        <f>IFERROR(IF($B62='Lista supensa'!$A$106,IF($C62='Lista supensa'!$A$40,'Lista supensa'!$B$40,'Lista supensa'!$B$41),($E62/$D62)*'Lista supensa'!$B$40),"0")</f>
        <v>0</v>
      </c>
      <c r="N62" s="116" t="str">
        <f>IFERROR(IF($B62='Lista supensa'!$A$106,IF($F62='Lista supensa'!$A$44,'Lista supensa'!$B$44,'Lista supensa'!$B$45),($H62/$G62)*'Lista supensa'!$B$44),"0")</f>
        <v>0</v>
      </c>
      <c r="O62" s="117" t="str">
        <f>IFERROR(IF($I62='Lista supensa'!$A$87,IF($J62='Lista supensa'!$A$48,'Lista supensa'!$B$48,'Lista supensa'!$B$49),($L62/$K62)*'Lista supensa'!$B$48),"0")</f>
        <v>0</v>
      </c>
      <c r="P62" s="118">
        <f t="shared" si="0"/>
        <v>0</v>
      </c>
    </row>
    <row r="63" spans="1:16" ht="15.75">
      <c r="A63" s="113"/>
      <c r="B63" s="114"/>
      <c r="C63" s="104"/>
      <c r="D63" s="104"/>
      <c r="E63" s="104"/>
      <c r="F63" s="105"/>
      <c r="G63" s="105"/>
      <c r="H63" s="105"/>
      <c r="I63" s="106"/>
      <c r="J63" s="106"/>
      <c r="K63" s="106"/>
      <c r="L63" s="107"/>
      <c r="M63" s="115" t="str">
        <f>IFERROR(IF($B63='Lista supensa'!$A$106,IF($C63='Lista supensa'!$A$40,'Lista supensa'!$B$40,'Lista supensa'!$B$41),($E63/$D63)*'Lista supensa'!$B$40),"0")</f>
        <v>0</v>
      </c>
      <c r="N63" s="116" t="str">
        <f>IFERROR(IF($B63='Lista supensa'!$A$106,IF($F63='Lista supensa'!$A$44,'Lista supensa'!$B$44,'Lista supensa'!$B$45),($H63/$G63)*'Lista supensa'!$B$44),"0")</f>
        <v>0</v>
      </c>
      <c r="O63" s="117" t="str">
        <f>IFERROR(IF($I63='Lista supensa'!$A$87,IF($J63='Lista supensa'!$A$48,'Lista supensa'!$B$48,'Lista supensa'!$B$49),($L63/$K63)*'Lista supensa'!$B$48),"0")</f>
        <v>0</v>
      </c>
      <c r="P63" s="118">
        <f t="shared" si="0"/>
        <v>0</v>
      </c>
    </row>
    <row r="64" spans="1:16" ht="15.75">
      <c r="A64" s="113"/>
      <c r="B64" s="114"/>
      <c r="C64" s="104"/>
      <c r="D64" s="104"/>
      <c r="E64" s="104"/>
      <c r="F64" s="105"/>
      <c r="G64" s="105"/>
      <c r="H64" s="105"/>
      <c r="I64" s="106"/>
      <c r="J64" s="106"/>
      <c r="K64" s="106"/>
      <c r="L64" s="107"/>
      <c r="M64" s="115" t="str">
        <f>IFERROR(IF($B64='Lista supensa'!$A$106,IF($C64='Lista supensa'!$A$40,'Lista supensa'!$B$40,'Lista supensa'!$B$41),($E64/$D64)*'Lista supensa'!$B$40),"0")</f>
        <v>0</v>
      </c>
      <c r="N64" s="116" t="str">
        <f>IFERROR(IF($B64='Lista supensa'!$A$106,IF($F64='Lista supensa'!$A$44,'Lista supensa'!$B$44,'Lista supensa'!$B$45),($H64/$G64)*'Lista supensa'!$B$44),"0")</f>
        <v>0</v>
      </c>
      <c r="O64" s="117" t="str">
        <f>IFERROR(IF($I64='Lista supensa'!$A$87,IF($J64='Lista supensa'!$A$48,'Lista supensa'!$B$48,'Lista supensa'!$B$49),($L64/$K64)*'Lista supensa'!$B$48),"0")</f>
        <v>0</v>
      </c>
      <c r="P64" s="118">
        <f t="shared" si="0"/>
        <v>0</v>
      </c>
    </row>
    <row r="65" spans="1:16" ht="15.75">
      <c r="A65" s="113"/>
      <c r="B65" s="114"/>
      <c r="C65" s="104"/>
      <c r="D65" s="104"/>
      <c r="E65" s="104"/>
      <c r="F65" s="105"/>
      <c r="G65" s="105"/>
      <c r="H65" s="105"/>
      <c r="I65" s="106"/>
      <c r="J65" s="106"/>
      <c r="K65" s="106"/>
      <c r="L65" s="107"/>
      <c r="M65" s="115" t="str">
        <f>IFERROR(IF($B65='Lista supensa'!$A$106,IF($C65='Lista supensa'!$A$40,'Lista supensa'!$B$40,'Lista supensa'!$B$41),($E65/$D65)*'Lista supensa'!$B$40),"0")</f>
        <v>0</v>
      </c>
      <c r="N65" s="116" t="str">
        <f>IFERROR(IF($B65='Lista supensa'!$A$106,IF($F65='Lista supensa'!$A$44,'Lista supensa'!$B$44,'Lista supensa'!$B$45),($H65/$G65)*'Lista supensa'!$B$44),"0")</f>
        <v>0</v>
      </c>
      <c r="O65" s="117" t="str">
        <f>IFERROR(IF($I65='Lista supensa'!$A$87,IF($J65='Lista supensa'!$A$48,'Lista supensa'!$B$48,'Lista supensa'!$B$49),($L65/$K65)*'Lista supensa'!$B$48),"0")</f>
        <v>0</v>
      </c>
      <c r="P65" s="118">
        <f t="shared" si="0"/>
        <v>0</v>
      </c>
    </row>
    <row r="66" spans="1:16" ht="15.75">
      <c r="A66" s="113"/>
      <c r="B66" s="114"/>
      <c r="C66" s="104"/>
      <c r="D66" s="104"/>
      <c r="E66" s="104"/>
      <c r="F66" s="105"/>
      <c r="G66" s="105"/>
      <c r="H66" s="105"/>
      <c r="I66" s="106"/>
      <c r="J66" s="106"/>
      <c r="K66" s="106"/>
      <c r="L66" s="107"/>
      <c r="M66" s="115" t="str">
        <f>IFERROR(IF($B66='Lista supensa'!$A$106,IF($C66='Lista supensa'!$A$40,'Lista supensa'!$B$40,'Lista supensa'!$B$41),($E66/$D66)*'Lista supensa'!$B$40),"0")</f>
        <v>0</v>
      </c>
      <c r="N66" s="116" t="str">
        <f>IFERROR(IF($B66='Lista supensa'!$A$106,IF($F66='Lista supensa'!$A$44,'Lista supensa'!$B$44,'Lista supensa'!$B$45),($H66/$G66)*'Lista supensa'!$B$44),"0")</f>
        <v>0</v>
      </c>
      <c r="O66" s="117" t="str">
        <f>IFERROR(IF($I66='Lista supensa'!$A$87,IF($J66='Lista supensa'!$A$48,'Lista supensa'!$B$48,'Lista supensa'!$B$49),($L66/$K66)*'Lista supensa'!$B$48),"0")</f>
        <v>0</v>
      </c>
      <c r="P66" s="118">
        <f t="shared" si="0"/>
        <v>0</v>
      </c>
    </row>
    <row r="67" spans="1:16" ht="15.75">
      <c r="A67" s="113"/>
      <c r="B67" s="114"/>
      <c r="C67" s="104"/>
      <c r="D67" s="104"/>
      <c r="E67" s="104"/>
      <c r="F67" s="105"/>
      <c r="G67" s="105"/>
      <c r="H67" s="105"/>
      <c r="I67" s="106"/>
      <c r="J67" s="106"/>
      <c r="K67" s="106"/>
      <c r="L67" s="107"/>
      <c r="M67" s="115" t="str">
        <f>IFERROR(IF($B67='Lista supensa'!$A$106,IF($C67='Lista supensa'!$A$40,'Lista supensa'!$B$40,'Lista supensa'!$B$41),($E67/$D67)*'Lista supensa'!$B$40),"0")</f>
        <v>0</v>
      </c>
      <c r="N67" s="116" t="str">
        <f>IFERROR(IF($B67='Lista supensa'!$A$106,IF($F67='Lista supensa'!$A$44,'Lista supensa'!$B$44,'Lista supensa'!$B$45),($H67/$G67)*'Lista supensa'!$B$44),"0")</f>
        <v>0</v>
      </c>
      <c r="O67" s="117" t="str">
        <f>IFERROR(IF($I67='Lista supensa'!$A$87,IF($J67='Lista supensa'!$A$48,'Lista supensa'!$B$48,'Lista supensa'!$B$49),($L67/$K67)*'Lista supensa'!$B$48),"0")</f>
        <v>0</v>
      </c>
      <c r="P67" s="118">
        <f t="shared" si="0"/>
        <v>0</v>
      </c>
    </row>
    <row r="68" spans="1:16" ht="15.75">
      <c r="A68" s="113"/>
      <c r="B68" s="114"/>
      <c r="C68" s="104"/>
      <c r="D68" s="104"/>
      <c r="E68" s="104"/>
      <c r="F68" s="105"/>
      <c r="G68" s="105"/>
      <c r="H68" s="105"/>
      <c r="I68" s="106"/>
      <c r="J68" s="106"/>
      <c r="K68" s="106"/>
      <c r="L68" s="107"/>
      <c r="M68" s="115" t="str">
        <f>IFERROR(IF($B68='Lista supensa'!$A$106,IF($C68='Lista supensa'!$A$40,'Lista supensa'!$B$40,'Lista supensa'!$B$41),($E68/$D68)*'Lista supensa'!$B$40),"0")</f>
        <v>0</v>
      </c>
      <c r="N68" s="116" t="str">
        <f>IFERROR(IF($B68='Lista supensa'!$A$106,IF($F68='Lista supensa'!$A$44,'Lista supensa'!$B$44,'Lista supensa'!$B$45),($H68/$G68)*'Lista supensa'!$B$44),"0")</f>
        <v>0</v>
      </c>
      <c r="O68" s="117" t="str">
        <f>IFERROR(IF($I68='Lista supensa'!$A$87,IF($J68='Lista supensa'!$A$48,'Lista supensa'!$B$48,'Lista supensa'!$B$49),($L68/$K68)*'Lista supensa'!$B$48),"0")</f>
        <v>0</v>
      </c>
      <c r="P68" s="118">
        <f t="shared" si="0"/>
        <v>0</v>
      </c>
    </row>
    <row r="69" spans="1:16" ht="15.75">
      <c r="A69" s="113"/>
      <c r="B69" s="114"/>
      <c r="C69" s="104"/>
      <c r="D69" s="104"/>
      <c r="E69" s="104"/>
      <c r="F69" s="105"/>
      <c r="G69" s="105"/>
      <c r="H69" s="105"/>
      <c r="I69" s="106"/>
      <c r="J69" s="106"/>
      <c r="K69" s="106"/>
      <c r="L69" s="107"/>
      <c r="M69" s="115" t="str">
        <f>IFERROR(IF($B69='Lista supensa'!$A$106,IF($C69='Lista supensa'!$A$40,'Lista supensa'!$B$40,'Lista supensa'!$B$41),($E69/$D69)*'Lista supensa'!$B$40),"0")</f>
        <v>0</v>
      </c>
      <c r="N69" s="116" t="str">
        <f>IFERROR(IF($B69='Lista supensa'!$A$106,IF($F69='Lista supensa'!$A$44,'Lista supensa'!$B$44,'Lista supensa'!$B$45),($H69/$G69)*'Lista supensa'!$B$44),"0")</f>
        <v>0</v>
      </c>
      <c r="O69" s="117" t="str">
        <f>IFERROR(IF($I69='Lista supensa'!$A$87,IF($J69='Lista supensa'!$A$48,'Lista supensa'!$B$48,'Lista supensa'!$B$49),($L69/$K69)*'Lista supensa'!$B$48),"0")</f>
        <v>0</v>
      </c>
      <c r="P69" s="118">
        <f t="shared" si="0"/>
        <v>0</v>
      </c>
    </row>
    <row r="70" spans="1:16" ht="15.75">
      <c r="A70" s="113"/>
      <c r="B70" s="114"/>
      <c r="C70" s="104"/>
      <c r="D70" s="104"/>
      <c r="E70" s="104"/>
      <c r="F70" s="105"/>
      <c r="G70" s="105"/>
      <c r="H70" s="105"/>
      <c r="I70" s="106"/>
      <c r="J70" s="106"/>
      <c r="K70" s="106"/>
      <c r="L70" s="107"/>
      <c r="M70" s="115" t="str">
        <f>IFERROR(IF($B70='Lista supensa'!$A$106,IF($C70='Lista supensa'!$A$40,'Lista supensa'!$B$40,'Lista supensa'!$B$41),($E70/$D70)*'Lista supensa'!$B$40),"0")</f>
        <v>0</v>
      </c>
      <c r="N70" s="116" t="str">
        <f>IFERROR(IF($B70='Lista supensa'!$A$106,IF($F70='Lista supensa'!$A$44,'Lista supensa'!$B$44,'Lista supensa'!$B$45),($H70/$G70)*'Lista supensa'!$B$44),"0")</f>
        <v>0</v>
      </c>
      <c r="O70" s="117" t="str">
        <f>IFERROR(IF($I70='Lista supensa'!$A$87,IF($J70='Lista supensa'!$A$48,'Lista supensa'!$B$48,'Lista supensa'!$B$49),($L70/$K70)*'Lista supensa'!$B$48),"0")</f>
        <v>0</v>
      </c>
      <c r="P70" s="118">
        <f t="shared" si="0"/>
        <v>0</v>
      </c>
    </row>
    <row r="71" spans="1:16" ht="15.75">
      <c r="A71" s="113"/>
      <c r="B71" s="114"/>
      <c r="C71" s="104"/>
      <c r="D71" s="104"/>
      <c r="E71" s="104"/>
      <c r="F71" s="105"/>
      <c r="G71" s="105"/>
      <c r="H71" s="105"/>
      <c r="I71" s="106"/>
      <c r="J71" s="106"/>
      <c r="K71" s="106"/>
      <c r="L71" s="107"/>
      <c r="M71" s="115" t="str">
        <f>IFERROR(IF($B71='Lista supensa'!$A$106,IF($C71='Lista supensa'!$A$40,'Lista supensa'!$B$40,'Lista supensa'!$B$41),($E71/$D71)*'Lista supensa'!$B$40),"0")</f>
        <v>0</v>
      </c>
      <c r="N71" s="116" t="str">
        <f>IFERROR(IF($B71='Lista supensa'!$A$106,IF($F71='Lista supensa'!$A$44,'Lista supensa'!$B$44,'Lista supensa'!$B$45),($H71/$G71)*'Lista supensa'!$B$44),"0")</f>
        <v>0</v>
      </c>
      <c r="O71" s="117" t="str">
        <f>IFERROR(IF($I71='Lista supensa'!$A$87,IF($J71='Lista supensa'!$A$48,'Lista supensa'!$B$48,'Lista supensa'!$B$49),($L71/$K71)*'Lista supensa'!$B$48),"0")</f>
        <v>0</v>
      </c>
      <c r="P71" s="118">
        <f t="shared" si="0"/>
        <v>0</v>
      </c>
    </row>
    <row r="72" spans="1:16" ht="15.75">
      <c r="A72" s="113"/>
      <c r="B72" s="114"/>
      <c r="C72" s="104"/>
      <c r="D72" s="104"/>
      <c r="E72" s="104"/>
      <c r="F72" s="105"/>
      <c r="G72" s="105"/>
      <c r="H72" s="105"/>
      <c r="I72" s="106"/>
      <c r="J72" s="106"/>
      <c r="K72" s="106"/>
      <c r="L72" s="107"/>
      <c r="M72" s="115" t="str">
        <f>IFERROR(IF($B72='Lista supensa'!$A$106,IF($C72='Lista supensa'!$A$40,'Lista supensa'!$B$40,'Lista supensa'!$B$41),($E72/$D72)*'Lista supensa'!$B$40),"0")</f>
        <v>0</v>
      </c>
      <c r="N72" s="116" t="str">
        <f>IFERROR(IF($B72='Lista supensa'!$A$106,IF($F72='Lista supensa'!$A$44,'Lista supensa'!$B$44,'Lista supensa'!$B$45),($H72/$G72)*'Lista supensa'!$B$44),"0")</f>
        <v>0</v>
      </c>
      <c r="O72" s="117" t="str">
        <f>IFERROR(IF($I72='Lista supensa'!$A$87,IF($J72='Lista supensa'!$A$48,'Lista supensa'!$B$48,'Lista supensa'!$B$49),($L72/$K72)*'Lista supensa'!$B$48),"0")</f>
        <v>0</v>
      </c>
      <c r="P72" s="118">
        <f t="shared" si="0"/>
        <v>0</v>
      </c>
    </row>
    <row r="73" spans="1:16" ht="15.75">
      <c r="A73" s="113"/>
      <c r="B73" s="114"/>
      <c r="C73" s="104"/>
      <c r="D73" s="104"/>
      <c r="E73" s="104"/>
      <c r="F73" s="105"/>
      <c r="G73" s="105"/>
      <c r="H73" s="105"/>
      <c r="I73" s="106"/>
      <c r="J73" s="106"/>
      <c r="K73" s="106"/>
      <c r="L73" s="107"/>
      <c r="M73" s="115" t="str">
        <f>IFERROR(IF($B73='Lista supensa'!$A$106,IF($C73='Lista supensa'!$A$40,'Lista supensa'!$B$40,'Lista supensa'!$B$41),($E73/$D73)*'Lista supensa'!$B$40),"0")</f>
        <v>0</v>
      </c>
      <c r="N73" s="116" t="str">
        <f>IFERROR(IF($B73='Lista supensa'!$A$106,IF($F73='Lista supensa'!$A$44,'Lista supensa'!$B$44,'Lista supensa'!$B$45),($H73/$G73)*'Lista supensa'!$B$44),"0")</f>
        <v>0</v>
      </c>
      <c r="O73" s="117" t="str">
        <f>IFERROR(IF($I73='Lista supensa'!$A$87,IF($J73='Lista supensa'!$A$48,'Lista supensa'!$B$48,'Lista supensa'!$B$49),($L73/$K73)*'Lista supensa'!$B$48),"0")</f>
        <v>0</v>
      </c>
      <c r="P73" s="118">
        <f t="shared" si="0"/>
        <v>0</v>
      </c>
    </row>
    <row r="74" spans="1:16" ht="15.75">
      <c r="A74" s="113"/>
      <c r="B74" s="114"/>
      <c r="C74" s="104"/>
      <c r="D74" s="104"/>
      <c r="E74" s="104"/>
      <c r="F74" s="105"/>
      <c r="G74" s="105"/>
      <c r="H74" s="105"/>
      <c r="I74" s="106"/>
      <c r="J74" s="106"/>
      <c r="K74" s="106"/>
      <c r="L74" s="107"/>
      <c r="M74" s="115" t="str">
        <f>IFERROR(IF($B74='Lista supensa'!$A$106,IF($C74='Lista supensa'!$A$40,'Lista supensa'!$B$40,'Lista supensa'!$B$41),($E74/$D74)*'Lista supensa'!$B$40),"0")</f>
        <v>0</v>
      </c>
      <c r="N74" s="116" t="str">
        <f>IFERROR(IF($B74='Lista supensa'!$A$106,IF($F74='Lista supensa'!$A$44,'Lista supensa'!$B$44,'Lista supensa'!$B$45),($H74/$G74)*'Lista supensa'!$B$44),"0")</f>
        <v>0</v>
      </c>
      <c r="O74" s="117" t="str">
        <f>IFERROR(IF($I74='Lista supensa'!$A$87,IF($J74='Lista supensa'!$A$48,'Lista supensa'!$B$48,'Lista supensa'!$B$49),($L74/$K74)*'Lista supensa'!$B$48),"0")</f>
        <v>0</v>
      </c>
      <c r="P74" s="118">
        <f t="shared" si="0"/>
        <v>0</v>
      </c>
    </row>
    <row r="75" spans="1:16" ht="15.75">
      <c r="A75" s="113"/>
      <c r="B75" s="114"/>
      <c r="C75" s="104"/>
      <c r="D75" s="104"/>
      <c r="E75" s="104"/>
      <c r="F75" s="105"/>
      <c r="G75" s="105"/>
      <c r="H75" s="105"/>
      <c r="I75" s="106"/>
      <c r="J75" s="106"/>
      <c r="K75" s="106"/>
      <c r="L75" s="107"/>
      <c r="M75" s="115" t="str">
        <f>IFERROR(IF($B75='Lista supensa'!$A$106,IF($C75='Lista supensa'!$A$40,'Lista supensa'!$B$40,'Lista supensa'!$B$41),($E75/$D75)*'Lista supensa'!$B$40),"0")</f>
        <v>0</v>
      </c>
      <c r="N75" s="116" t="str">
        <f>IFERROR(IF($B75='Lista supensa'!$A$106,IF($F75='Lista supensa'!$A$44,'Lista supensa'!$B$44,'Lista supensa'!$B$45),($H75/$G75)*'Lista supensa'!$B$44),"0")</f>
        <v>0</v>
      </c>
      <c r="O75" s="117" t="str">
        <f>IFERROR(IF($I75='Lista supensa'!$A$87,IF($J75='Lista supensa'!$A$48,'Lista supensa'!$B$48,'Lista supensa'!$B$49),($L75/$K75)*'Lista supensa'!$B$48),"0")</f>
        <v>0</v>
      </c>
      <c r="P75" s="118">
        <f t="shared" si="0"/>
        <v>0</v>
      </c>
    </row>
    <row r="76" spans="1:16" ht="15.75">
      <c r="A76" s="113"/>
      <c r="B76" s="114"/>
      <c r="C76" s="104"/>
      <c r="D76" s="104"/>
      <c r="E76" s="104"/>
      <c r="F76" s="105"/>
      <c r="G76" s="105"/>
      <c r="H76" s="105"/>
      <c r="I76" s="106"/>
      <c r="J76" s="106"/>
      <c r="K76" s="106"/>
      <c r="L76" s="107"/>
      <c r="M76" s="115" t="str">
        <f>IFERROR(IF($B76='Lista supensa'!$A$106,IF($C76='Lista supensa'!$A$40,'Lista supensa'!$B$40,'Lista supensa'!$B$41),($E76/$D76)*'Lista supensa'!$B$40),"0")</f>
        <v>0</v>
      </c>
      <c r="N76" s="116" t="str">
        <f>IFERROR(IF($B76='Lista supensa'!$A$106,IF($F76='Lista supensa'!$A$44,'Lista supensa'!$B$44,'Lista supensa'!$B$45),($H76/$G76)*'Lista supensa'!$B$44),"0")</f>
        <v>0</v>
      </c>
      <c r="O76" s="117" t="str">
        <f>IFERROR(IF($I76='Lista supensa'!$A$87,IF($J76='Lista supensa'!$A$48,'Lista supensa'!$B$48,'Lista supensa'!$B$49),($L76/$K76)*'Lista supensa'!$B$48),"0")</f>
        <v>0</v>
      </c>
      <c r="P76" s="118">
        <f t="shared" si="0"/>
        <v>0</v>
      </c>
    </row>
    <row r="77" spans="1:16" ht="15.75">
      <c r="A77" s="113"/>
      <c r="B77" s="114"/>
      <c r="C77" s="104"/>
      <c r="D77" s="104"/>
      <c r="E77" s="104"/>
      <c r="F77" s="105"/>
      <c r="G77" s="105"/>
      <c r="H77" s="105"/>
      <c r="I77" s="106"/>
      <c r="J77" s="106"/>
      <c r="K77" s="106"/>
      <c r="L77" s="107"/>
      <c r="M77" s="115" t="str">
        <f>IFERROR(IF($B77='Lista supensa'!$A$106,IF($C77='Lista supensa'!$A$40,'Lista supensa'!$B$40,'Lista supensa'!$B$41),($E77/$D77)*'Lista supensa'!$B$40),"0")</f>
        <v>0</v>
      </c>
      <c r="N77" s="116" t="str">
        <f>IFERROR(IF($B77='Lista supensa'!$A$106,IF($F77='Lista supensa'!$A$44,'Lista supensa'!$B$44,'Lista supensa'!$B$45),($H77/$G77)*'Lista supensa'!$B$44),"0")</f>
        <v>0</v>
      </c>
      <c r="O77" s="117" t="str">
        <f>IFERROR(IF($I77='Lista supensa'!$A$87,IF($J77='Lista supensa'!$A$48,'Lista supensa'!$B$48,'Lista supensa'!$B$49),($L77/$K77)*'Lista supensa'!$B$48),"0")</f>
        <v>0</v>
      </c>
      <c r="P77" s="118">
        <f t="shared" si="0"/>
        <v>0</v>
      </c>
    </row>
    <row r="78" spans="1:16" ht="15.75">
      <c r="A78" s="113"/>
      <c r="B78" s="114"/>
      <c r="C78" s="104"/>
      <c r="D78" s="104"/>
      <c r="E78" s="104"/>
      <c r="F78" s="105"/>
      <c r="G78" s="105"/>
      <c r="H78" s="105"/>
      <c r="I78" s="106"/>
      <c r="J78" s="106"/>
      <c r="K78" s="106"/>
      <c r="L78" s="107"/>
      <c r="M78" s="115" t="str">
        <f>IFERROR(IF($B78='Lista supensa'!$A$106,IF($C78='Lista supensa'!$A$40,'Lista supensa'!$B$40,'Lista supensa'!$B$41),($E78/$D78)*'Lista supensa'!$B$40),"0")</f>
        <v>0</v>
      </c>
      <c r="N78" s="116" t="str">
        <f>IFERROR(IF($B78='Lista supensa'!$A$106,IF($F78='Lista supensa'!$A$44,'Lista supensa'!$B$44,'Lista supensa'!$B$45),($H78/$G78)*'Lista supensa'!$B$44),"0")</f>
        <v>0</v>
      </c>
      <c r="O78" s="117" t="str">
        <f>IFERROR(IF($I78='Lista supensa'!$A$87,IF($J78='Lista supensa'!$A$48,'Lista supensa'!$B$48,'Lista supensa'!$B$49),($L78/$K78)*'Lista supensa'!$B$48),"0")</f>
        <v>0</v>
      </c>
      <c r="P78" s="118">
        <f t="shared" si="0"/>
        <v>0</v>
      </c>
    </row>
    <row r="79" spans="1:16" ht="15.75">
      <c r="A79" s="113"/>
      <c r="B79" s="114"/>
      <c r="C79" s="104"/>
      <c r="D79" s="104"/>
      <c r="E79" s="104"/>
      <c r="F79" s="105"/>
      <c r="G79" s="105"/>
      <c r="H79" s="105"/>
      <c r="I79" s="106"/>
      <c r="J79" s="106"/>
      <c r="K79" s="106"/>
      <c r="L79" s="107"/>
      <c r="M79" s="115" t="str">
        <f>IFERROR(IF($B79='Lista supensa'!$A$106,IF($C79='Lista supensa'!$A$40,'Lista supensa'!$B$40,'Lista supensa'!$B$41),($E79/$D79)*'Lista supensa'!$B$40),"0")</f>
        <v>0</v>
      </c>
      <c r="N79" s="116" t="str">
        <f>IFERROR(IF($B79='Lista supensa'!$A$106,IF($F79='Lista supensa'!$A$44,'Lista supensa'!$B$44,'Lista supensa'!$B$45),($H79/$G79)*'Lista supensa'!$B$44),"0")</f>
        <v>0</v>
      </c>
      <c r="O79" s="117" t="str">
        <f>IFERROR(IF($I79='Lista supensa'!$A$87,IF($J79='Lista supensa'!$A$48,'Lista supensa'!$B$48,'Lista supensa'!$B$49),($L79/$K79)*'Lista supensa'!$B$48),"0")</f>
        <v>0</v>
      </c>
      <c r="P79" s="118">
        <f t="shared" si="0"/>
        <v>0</v>
      </c>
    </row>
    <row r="80" spans="1:16" ht="15.75">
      <c r="A80" s="113"/>
      <c r="B80" s="114"/>
      <c r="C80" s="104"/>
      <c r="D80" s="104"/>
      <c r="E80" s="104"/>
      <c r="F80" s="105"/>
      <c r="G80" s="105"/>
      <c r="H80" s="105"/>
      <c r="I80" s="106"/>
      <c r="J80" s="106"/>
      <c r="K80" s="106"/>
      <c r="L80" s="107"/>
      <c r="M80" s="115" t="str">
        <f>IFERROR(IF($B80='Lista supensa'!$A$106,IF($C80='Lista supensa'!$A$40,'Lista supensa'!$B$40,'Lista supensa'!$B$41),($E80/$D80)*'Lista supensa'!$B$40),"0")</f>
        <v>0</v>
      </c>
      <c r="N80" s="116" t="str">
        <f>IFERROR(IF($B80='Lista supensa'!$A$106,IF($F80='Lista supensa'!$A$44,'Lista supensa'!$B$44,'Lista supensa'!$B$45),($H80/$G80)*'Lista supensa'!$B$44),"0")</f>
        <v>0</v>
      </c>
      <c r="O80" s="117" t="str">
        <f>IFERROR(IF($I80='Lista supensa'!$A$87,IF($J80='Lista supensa'!$A$48,'Lista supensa'!$B$48,'Lista supensa'!$B$49),($L80/$K80)*'Lista supensa'!$B$48),"0")</f>
        <v>0</v>
      </c>
      <c r="P80" s="118">
        <f t="shared" si="0"/>
        <v>0</v>
      </c>
    </row>
    <row r="81" spans="1:16" ht="15.75">
      <c r="A81" s="113"/>
      <c r="B81" s="114"/>
      <c r="C81" s="104"/>
      <c r="D81" s="104"/>
      <c r="E81" s="104"/>
      <c r="F81" s="105"/>
      <c r="G81" s="105"/>
      <c r="H81" s="105"/>
      <c r="I81" s="106"/>
      <c r="J81" s="106"/>
      <c r="K81" s="106"/>
      <c r="L81" s="107"/>
      <c r="M81" s="115" t="str">
        <f>IFERROR(IF($B81='Lista supensa'!$A$106,IF($C81='Lista supensa'!$A$40,'Lista supensa'!$B$40,'Lista supensa'!$B$41),($E81/$D81)*'Lista supensa'!$B$40),"0")</f>
        <v>0</v>
      </c>
      <c r="N81" s="116" t="str">
        <f>IFERROR(IF($B81='Lista supensa'!$A$106,IF($F81='Lista supensa'!$A$44,'Lista supensa'!$B$44,'Lista supensa'!$B$45),($H81/$G81)*'Lista supensa'!$B$44),"0")</f>
        <v>0</v>
      </c>
      <c r="O81" s="117" t="str">
        <f>IFERROR(IF($I81='Lista supensa'!$A$87,IF($J81='Lista supensa'!$A$48,'Lista supensa'!$B$48,'Lista supensa'!$B$49),($L81/$K81)*'Lista supensa'!$B$48),"0")</f>
        <v>0</v>
      </c>
      <c r="P81" s="118">
        <f t="shared" si="0"/>
        <v>0</v>
      </c>
    </row>
    <row r="82" spans="1:16" ht="15.75">
      <c r="A82" s="113"/>
      <c r="B82" s="114"/>
      <c r="C82" s="104"/>
      <c r="D82" s="104"/>
      <c r="E82" s="104"/>
      <c r="F82" s="105"/>
      <c r="G82" s="105"/>
      <c r="H82" s="105"/>
      <c r="I82" s="106"/>
      <c r="J82" s="106"/>
      <c r="K82" s="106"/>
      <c r="L82" s="107"/>
      <c r="M82" s="115" t="str">
        <f>IFERROR(IF($B82='Lista supensa'!$A$106,IF($C82='Lista supensa'!$A$40,'Lista supensa'!$B$40,'Lista supensa'!$B$41),($E82/$D82)*'Lista supensa'!$B$40),"0")</f>
        <v>0</v>
      </c>
      <c r="N82" s="116" t="str">
        <f>IFERROR(IF($B82='Lista supensa'!$A$106,IF($F82='Lista supensa'!$A$44,'Lista supensa'!$B$44,'Lista supensa'!$B$45),($H82/$G82)*'Lista supensa'!$B$44),"0")</f>
        <v>0</v>
      </c>
      <c r="O82" s="117" t="str">
        <f>IFERROR(IF($I82='Lista supensa'!$A$87,IF($J82='Lista supensa'!$A$48,'Lista supensa'!$B$48,'Lista supensa'!$B$49),($L82/$K82)*'Lista supensa'!$B$48),"0")</f>
        <v>0</v>
      </c>
      <c r="P82" s="118">
        <f t="shared" si="0"/>
        <v>0</v>
      </c>
    </row>
    <row r="83" spans="1:16" ht="15.75">
      <c r="A83" s="113"/>
      <c r="B83" s="114"/>
      <c r="C83" s="104"/>
      <c r="D83" s="104"/>
      <c r="E83" s="104"/>
      <c r="F83" s="105"/>
      <c r="G83" s="105"/>
      <c r="H83" s="105"/>
      <c r="I83" s="106"/>
      <c r="J83" s="106"/>
      <c r="K83" s="106"/>
      <c r="L83" s="107"/>
      <c r="M83" s="115" t="str">
        <f>IFERROR(IF($B83='Lista supensa'!$A$106,IF($C83='Lista supensa'!$A$40,'Lista supensa'!$B$40,'Lista supensa'!$B$41),($E83/$D83)*'Lista supensa'!$B$40),"0")</f>
        <v>0</v>
      </c>
      <c r="N83" s="116" t="str">
        <f>IFERROR(IF($B83='Lista supensa'!$A$106,IF($F83='Lista supensa'!$A$44,'Lista supensa'!$B$44,'Lista supensa'!$B$45),($H83/$G83)*'Lista supensa'!$B$44),"0")</f>
        <v>0</v>
      </c>
      <c r="O83" s="117" t="str">
        <f>IFERROR(IF($I83='Lista supensa'!$A$87,IF($J83='Lista supensa'!$A$48,'Lista supensa'!$B$48,'Lista supensa'!$B$49),($L83/$K83)*'Lista supensa'!$B$48),"0")</f>
        <v>0</v>
      </c>
      <c r="P83" s="118">
        <f t="shared" si="0"/>
        <v>0</v>
      </c>
    </row>
    <row r="84" spans="1:16" ht="15.75">
      <c r="A84" s="113"/>
      <c r="B84" s="114"/>
      <c r="C84" s="104"/>
      <c r="D84" s="104"/>
      <c r="E84" s="104"/>
      <c r="F84" s="105"/>
      <c r="G84" s="105"/>
      <c r="H84" s="105"/>
      <c r="I84" s="106"/>
      <c r="J84" s="106"/>
      <c r="K84" s="106"/>
      <c r="L84" s="107"/>
      <c r="M84" s="115" t="str">
        <f>IFERROR(IF($B84='Lista supensa'!$A$106,IF($C84='Lista supensa'!$A$40,'Lista supensa'!$B$40,'Lista supensa'!$B$41),($E84/$D84)*'Lista supensa'!$B$40),"0")</f>
        <v>0</v>
      </c>
      <c r="N84" s="116" t="str">
        <f>IFERROR(IF($B84='Lista supensa'!$A$106,IF($F84='Lista supensa'!$A$44,'Lista supensa'!$B$44,'Lista supensa'!$B$45),($H84/$G84)*'Lista supensa'!$B$44),"0")</f>
        <v>0</v>
      </c>
      <c r="O84" s="117" t="str">
        <f>IFERROR(IF($I84='Lista supensa'!$A$87,IF($J84='Lista supensa'!$A$48,'Lista supensa'!$B$48,'Lista supensa'!$B$49),($L84/$K84)*'Lista supensa'!$B$48),"0")</f>
        <v>0</v>
      </c>
      <c r="P84" s="118">
        <f t="shared" si="0"/>
        <v>0</v>
      </c>
    </row>
    <row r="85" spans="1:16" ht="15.75">
      <c r="A85" s="113"/>
      <c r="B85" s="114"/>
      <c r="C85" s="104"/>
      <c r="D85" s="104"/>
      <c r="E85" s="104"/>
      <c r="F85" s="105"/>
      <c r="G85" s="105"/>
      <c r="H85" s="105"/>
      <c r="I85" s="106"/>
      <c r="J85" s="106"/>
      <c r="K85" s="106"/>
      <c r="L85" s="107"/>
      <c r="M85" s="115" t="str">
        <f>IFERROR(IF($B85='Lista supensa'!$A$106,IF($C85='Lista supensa'!$A$40,'Lista supensa'!$B$40,'Lista supensa'!$B$41),($E85/$D85)*'Lista supensa'!$B$40),"0")</f>
        <v>0</v>
      </c>
      <c r="N85" s="116" t="str">
        <f>IFERROR(IF($B85='Lista supensa'!$A$106,IF($F85='Lista supensa'!$A$44,'Lista supensa'!$B$44,'Lista supensa'!$B$45),($H85/$G85)*'Lista supensa'!$B$44),"0")</f>
        <v>0</v>
      </c>
      <c r="O85" s="117" t="str">
        <f>IFERROR(IF($I85='Lista supensa'!$A$87,IF($J85='Lista supensa'!$A$48,'Lista supensa'!$B$48,'Lista supensa'!$B$49),($L85/$K85)*'Lista supensa'!$B$48),"0")</f>
        <v>0</v>
      </c>
      <c r="P85" s="118">
        <f t="shared" si="0"/>
        <v>0</v>
      </c>
    </row>
    <row r="86" spans="1:16" ht="15.75">
      <c r="A86" s="113"/>
      <c r="B86" s="114"/>
      <c r="C86" s="104"/>
      <c r="D86" s="104"/>
      <c r="E86" s="104"/>
      <c r="F86" s="105"/>
      <c r="G86" s="105"/>
      <c r="H86" s="105"/>
      <c r="I86" s="106"/>
      <c r="J86" s="106"/>
      <c r="K86" s="106"/>
      <c r="L86" s="107"/>
      <c r="M86" s="115" t="str">
        <f>IFERROR(IF($B86='Lista supensa'!$A$106,IF($C86='Lista supensa'!$A$40,'Lista supensa'!$B$40,'Lista supensa'!$B$41),($E86/$D86)*'Lista supensa'!$B$40),"0")</f>
        <v>0</v>
      </c>
      <c r="N86" s="116" t="str">
        <f>IFERROR(IF($B86='Lista supensa'!$A$106,IF($F86='Lista supensa'!$A$44,'Lista supensa'!$B$44,'Lista supensa'!$B$45),($H86/$G86)*'Lista supensa'!$B$44),"0")</f>
        <v>0</v>
      </c>
      <c r="O86" s="117" t="str">
        <f>IFERROR(IF($I86='Lista supensa'!$A$87,IF($J86='Lista supensa'!$A$48,'Lista supensa'!$B$48,'Lista supensa'!$B$49),($L86/$K86)*'Lista supensa'!$B$48),"0")</f>
        <v>0</v>
      </c>
      <c r="P86" s="118">
        <f t="shared" si="0"/>
        <v>0</v>
      </c>
    </row>
    <row r="87" spans="1:16" ht="16.5" thickBot="1">
      <c r="A87" s="119"/>
      <c r="B87" s="120"/>
      <c r="C87" s="104"/>
      <c r="D87" s="121"/>
      <c r="E87" s="121"/>
      <c r="F87" s="122"/>
      <c r="G87" s="122"/>
      <c r="H87" s="122"/>
      <c r="I87" s="123"/>
      <c r="J87" s="123"/>
      <c r="K87" s="123"/>
      <c r="L87" s="124"/>
      <c r="M87" s="115" t="str">
        <f>IFERROR(IF($B87='Lista supensa'!$A$106,IF($C87='Lista supensa'!$A$40,'Lista supensa'!$B$40,'Lista supensa'!$B$41),($E87/$D87)*'Lista supensa'!$B$40),"0")</f>
        <v>0</v>
      </c>
      <c r="N87" s="116" t="str">
        <f>IFERROR(IF($B87='Lista supensa'!$A$106,IF($F87='Lista supensa'!$A$44,'Lista supensa'!$B$44,'Lista supensa'!$B$45),($H87/$G87)*'Lista supensa'!$B$44),"0")</f>
        <v>0</v>
      </c>
      <c r="O87" s="117" t="str">
        <f>IFERROR(IF($I87='Lista supensa'!$A$87,IF($J87='Lista supensa'!$A$48,'Lista supensa'!$B$48,'Lista supensa'!$B$49),($L87/$K87)*'Lista supensa'!$B$48),"0")</f>
        <v>0</v>
      </c>
      <c r="P87" s="118">
        <f t="shared" si="0"/>
        <v>0</v>
      </c>
    </row>
    <row r="88" spans="1:16">
      <c r="A88" s="55"/>
      <c r="B88" s="56"/>
      <c r="C88" s="56"/>
      <c r="D88" s="56"/>
      <c r="E88" s="55"/>
      <c r="F88" s="55"/>
      <c r="G88" s="55"/>
      <c r="H88" s="55"/>
    </row>
    <row r="89" spans="1:16">
      <c r="A89" s="55"/>
      <c r="B89" s="56"/>
    </row>
    <row r="90" spans="1:16" ht="38.25" customHeight="1">
      <c r="A90" s="128" t="s">
        <v>37</v>
      </c>
      <c r="B90" s="128"/>
      <c r="C90" s="128"/>
      <c r="D90" s="128"/>
      <c r="E90" s="128"/>
      <c r="F90" s="128"/>
      <c r="G90" s="128"/>
      <c r="H90" s="128"/>
      <c r="I90" s="128"/>
      <c r="J90" s="128"/>
      <c r="K90" s="128"/>
    </row>
    <row r="91" spans="1:16">
      <c r="A91" s="55"/>
      <c r="B91" s="56"/>
    </row>
    <row r="92" spans="1:16" ht="15.75" thickBot="1">
      <c r="B92" s="57"/>
    </row>
    <row r="93" spans="1:16" ht="38.25" thickBot="1">
      <c r="A93" s="58" t="s">
        <v>38</v>
      </c>
      <c r="B93" s="59" t="str">
        <f>(IF(COUNTA($A$106:$A$127)=0,"",(SMALL($B95:$B97,1)*0.6)+(LARGE($B95:$B97,2)*0.25)+(LARGE($B95:$B97,1)*0.15)))</f>
        <v/>
      </c>
    </row>
    <row r="94" spans="1:16" ht="15.75" thickBot="1"/>
    <row r="95" spans="1:16" ht="15.75">
      <c r="A95" s="60" t="s">
        <v>39</v>
      </c>
      <c r="B95" s="61" t="e">
        <f>AVERAGE(G106:G126)</f>
        <v>#DIV/0!</v>
      </c>
    </row>
    <row r="96" spans="1:16" ht="15.75">
      <c r="A96" s="62" t="s">
        <v>40</v>
      </c>
      <c r="B96" s="63" t="e">
        <f>AVERAGE(H106:H126)</f>
        <v>#DIV/0!</v>
      </c>
      <c r="D96" s="64"/>
    </row>
    <row r="97" spans="1:13" ht="16.5" thickBot="1">
      <c r="A97" s="65" t="s">
        <v>41</v>
      </c>
      <c r="B97" s="66" t="e">
        <f>AVERAGE(I106:I126)</f>
        <v>#DIV/0!</v>
      </c>
      <c r="D97" s="67"/>
    </row>
    <row r="98" spans="1:13" ht="15.75">
      <c r="A98" s="68"/>
      <c r="B98" s="44"/>
      <c r="D98" s="67"/>
    </row>
    <row r="99" spans="1:13" ht="15.75" customHeight="1">
      <c r="A99" s="129" t="s">
        <v>42</v>
      </c>
      <c r="B99" s="129"/>
      <c r="C99" s="129"/>
      <c r="D99" s="129"/>
      <c r="E99" s="129"/>
      <c r="F99" s="129"/>
      <c r="G99" s="129"/>
      <c r="H99" s="129"/>
      <c r="I99" s="129"/>
      <c r="J99" s="129"/>
      <c r="K99" s="129"/>
    </row>
    <row r="100" spans="1:13" ht="15.75">
      <c r="A100" s="68"/>
      <c r="B100" s="44"/>
      <c r="D100" s="67"/>
    </row>
    <row r="101" spans="1:13" ht="78" customHeight="1">
      <c r="A101" s="128" t="s">
        <v>43</v>
      </c>
      <c r="B101" s="128"/>
      <c r="C101" s="128"/>
      <c r="D101" s="128"/>
      <c r="E101" s="128"/>
      <c r="F101" s="128"/>
      <c r="G101" s="128"/>
      <c r="H101" s="128"/>
      <c r="I101" s="128"/>
      <c r="J101" s="128"/>
      <c r="K101" s="128"/>
    </row>
    <row r="102" spans="1:13" ht="15.75">
      <c r="A102" s="45"/>
      <c r="B102" s="45"/>
      <c r="C102" s="45"/>
      <c r="D102" s="45"/>
      <c r="E102" s="45"/>
      <c r="F102" s="45"/>
      <c r="G102" s="45"/>
      <c r="H102" s="45"/>
    </row>
    <row r="103" spans="1:13" ht="15.75" customHeight="1">
      <c r="A103" s="127" t="s">
        <v>44</v>
      </c>
      <c r="B103" s="127"/>
      <c r="C103" s="127"/>
      <c r="D103" s="127"/>
      <c r="E103" s="127"/>
      <c r="F103" s="127"/>
      <c r="G103" s="127"/>
      <c r="H103" s="127"/>
      <c r="I103" s="127"/>
      <c r="J103" s="127"/>
      <c r="K103" s="127"/>
    </row>
    <row r="104" spans="1:13" ht="15.75" thickBot="1"/>
    <row r="105" spans="1:13" s="56" customFormat="1" ht="45">
      <c r="A105" s="69" t="s">
        <v>45</v>
      </c>
      <c r="B105" s="70" t="s">
        <v>46</v>
      </c>
      <c r="C105" s="70" t="s">
        <v>47</v>
      </c>
      <c r="D105" s="71" t="s">
        <v>48</v>
      </c>
      <c r="E105" s="72" t="s">
        <v>49</v>
      </c>
      <c r="F105" s="73" t="s">
        <v>50</v>
      </c>
      <c r="G105" s="74" t="s">
        <v>51</v>
      </c>
      <c r="H105" s="75" t="s">
        <v>52</v>
      </c>
      <c r="I105" s="76" t="s">
        <v>53</v>
      </c>
      <c r="J105"/>
      <c r="K105"/>
      <c r="L105"/>
      <c r="M105"/>
    </row>
    <row r="106" spans="1:13" s="56" customFormat="1">
      <c r="A106" s="11"/>
      <c r="B106" s="12"/>
      <c r="C106" s="13"/>
      <c r="D106" s="14"/>
      <c r="E106" s="15"/>
      <c r="F106" s="16"/>
      <c r="G106" s="77" t="str">
        <f>IF(AND(B106&lt;&gt;"",C106&lt;&gt;""),(C106/B106)*100,"")</f>
        <v/>
      </c>
      <c r="H106" s="78" t="str">
        <f>IF(AND(D106&lt;&gt;"",E106&lt;&gt;""),(E106/D106)*100,"")</f>
        <v/>
      </c>
      <c r="I106" s="79" t="str">
        <f>IF(AND(D106&lt;&gt;"",F106&lt;&gt;""),(F106/D106)*100,"")</f>
        <v/>
      </c>
      <c r="J106"/>
      <c r="K106"/>
      <c r="L106"/>
      <c r="M106"/>
    </row>
    <row r="107" spans="1:13" s="56" customFormat="1">
      <c r="A107" s="11"/>
      <c r="B107" s="12"/>
      <c r="C107" s="13"/>
      <c r="D107" s="14"/>
      <c r="E107" s="15"/>
      <c r="F107" s="16"/>
      <c r="G107" s="77" t="str">
        <f t="shared" ref="G107:G126" si="1">IF(AND(B107&lt;&gt;"",C107&lt;&gt;""),(C107/B107)*100,"")</f>
        <v/>
      </c>
      <c r="H107" s="78" t="str">
        <f t="shared" ref="H107:H126" si="2">IF(AND(D107&lt;&gt;"",E107&lt;&gt;""),(E107/D107)*100,"")</f>
        <v/>
      </c>
      <c r="I107" s="79" t="str">
        <f t="shared" ref="I107:I126" si="3">IF(AND(D107&lt;&gt;"",F107&lt;&gt;""),(F107/D107)*100,"")</f>
        <v/>
      </c>
      <c r="J107"/>
      <c r="K107"/>
      <c r="L107"/>
      <c r="M107"/>
    </row>
    <row r="108" spans="1:13" s="56" customFormat="1">
      <c r="A108" s="11"/>
      <c r="B108" s="12"/>
      <c r="C108" s="13"/>
      <c r="D108" s="14"/>
      <c r="E108" s="15"/>
      <c r="F108" s="16"/>
      <c r="G108" s="77" t="str">
        <f t="shared" si="1"/>
        <v/>
      </c>
      <c r="H108" s="78" t="str">
        <f t="shared" si="2"/>
        <v/>
      </c>
      <c r="I108" s="79" t="str">
        <f t="shared" si="3"/>
        <v/>
      </c>
      <c r="J108"/>
      <c r="K108"/>
      <c r="L108"/>
      <c r="M108"/>
    </row>
    <row r="109" spans="1:13" s="56" customFormat="1">
      <c r="A109" s="11"/>
      <c r="B109" s="12"/>
      <c r="C109" s="13"/>
      <c r="D109" s="14"/>
      <c r="E109" s="15"/>
      <c r="F109" s="16"/>
      <c r="G109" s="77" t="str">
        <f t="shared" si="1"/>
        <v/>
      </c>
      <c r="H109" s="78" t="str">
        <f t="shared" si="2"/>
        <v/>
      </c>
      <c r="I109" s="79" t="str">
        <f t="shared" si="3"/>
        <v/>
      </c>
      <c r="J109"/>
      <c r="K109"/>
      <c r="L109"/>
      <c r="M109"/>
    </row>
    <row r="110" spans="1:13" s="56" customFormat="1">
      <c r="A110" s="11"/>
      <c r="B110" s="12"/>
      <c r="C110" s="13"/>
      <c r="D110" s="14"/>
      <c r="E110" s="15"/>
      <c r="F110" s="16"/>
      <c r="G110" s="77" t="str">
        <f t="shared" si="1"/>
        <v/>
      </c>
      <c r="H110" s="78" t="str">
        <f t="shared" si="2"/>
        <v/>
      </c>
      <c r="I110" s="79" t="str">
        <f t="shared" si="3"/>
        <v/>
      </c>
      <c r="J110"/>
      <c r="K110"/>
      <c r="L110"/>
      <c r="M110"/>
    </row>
    <row r="111" spans="1:13" s="56" customFormat="1">
      <c r="A111" s="11"/>
      <c r="B111" s="12"/>
      <c r="C111" s="13"/>
      <c r="D111" s="14"/>
      <c r="E111" s="15"/>
      <c r="F111" s="16"/>
      <c r="G111" s="77" t="str">
        <f t="shared" si="1"/>
        <v/>
      </c>
      <c r="H111" s="78" t="str">
        <f t="shared" si="2"/>
        <v/>
      </c>
      <c r="I111" s="79" t="str">
        <f t="shared" si="3"/>
        <v/>
      </c>
      <c r="J111"/>
      <c r="K111"/>
      <c r="L111"/>
      <c r="M111"/>
    </row>
    <row r="112" spans="1:13" s="56" customFormat="1">
      <c r="A112" s="11"/>
      <c r="B112" s="12"/>
      <c r="C112" s="13"/>
      <c r="D112" s="14"/>
      <c r="E112" s="15"/>
      <c r="F112" s="16"/>
      <c r="G112" s="77" t="str">
        <f t="shared" si="1"/>
        <v/>
      </c>
      <c r="H112" s="78" t="str">
        <f t="shared" si="2"/>
        <v/>
      </c>
      <c r="I112" s="79" t="str">
        <f t="shared" si="3"/>
        <v/>
      </c>
      <c r="J112"/>
      <c r="K112"/>
      <c r="L112"/>
      <c r="M112"/>
    </row>
    <row r="113" spans="1:13" s="56" customFormat="1">
      <c r="A113" s="11"/>
      <c r="B113" s="12"/>
      <c r="C113" s="13"/>
      <c r="D113" s="14"/>
      <c r="E113" s="15"/>
      <c r="F113" s="16"/>
      <c r="G113" s="77" t="str">
        <f t="shared" si="1"/>
        <v/>
      </c>
      <c r="H113" s="78" t="str">
        <f t="shared" si="2"/>
        <v/>
      </c>
      <c r="I113" s="79" t="str">
        <f t="shared" si="3"/>
        <v/>
      </c>
      <c r="J113"/>
      <c r="K113"/>
      <c r="L113"/>
      <c r="M113"/>
    </row>
    <row r="114" spans="1:13" s="56" customFormat="1">
      <c r="A114" s="11"/>
      <c r="B114" s="12"/>
      <c r="C114" s="13"/>
      <c r="D114" s="14"/>
      <c r="E114" s="15"/>
      <c r="F114" s="16"/>
      <c r="G114" s="77" t="str">
        <f t="shared" si="1"/>
        <v/>
      </c>
      <c r="H114" s="78" t="str">
        <f t="shared" si="2"/>
        <v/>
      </c>
      <c r="I114" s="79" t="str">
        <f t="shared" si="3"/>
        <v/>
      </c>
      <c r="J114"/>
      <c r="K114"/>
      <c r="L114"/>
      <c r="M114"/>
    </row>
    <row r="115" spans="1:13" s="56" customFormat="1">
      <c r="A115" s="11"/>
      <c r="B115" s="12"/>
      <c r="C115" s="13"/>
      <c r="D115" s="14"/>
      <c r="E115" s="15"/>
      <c r="F115" s="16"/>
      <c r="G115" s="77" t="str">
        <f t="shared" si="1"/>
        <v/>
      </c>
      <c r="H115" s="78" t="str">
        <f t="shared" si="2"/>
        <v/>
      </c>
      <c r="I115" s="79" t="str">
        <f t="shared" si="3"/>
        <v/>
      </c>
      <c r="J115"/>
      <c r="K115"/>
      <c r="L115"/>
      <c r="M115"/>
    </row>
    <row r="116" spans="1:13" s="56" customFormat="1">
      <c r="A116" s="11"/>
      <c r="B116" s="12"/>
      <c r="C116" s="13"/>
      <c r="D116" s="14"/>
      <c r="E116" s="15"/>
      <c r="F116" s="16"/>
      <c r="G116" s="77" t="str">
        <f t="shared" si="1"/>
        <v/>
      </c>
      <c r="H116" s="78" t="str">
        <f t="shared" si="2"/>
        <v/>
      </c>
      <c r="I116" s="79" t="str">
        <f t="shared" si="3"/>
        <v/>
      </c>
      <c r="J116"/>
      <c r="K116"/>
      <c r="L116"/>
      <c r="M116"/>
    </row>
    <row r="117" spans="1:13">
      <c r="A117" s="11"/>
      <c r="B117" s="12"/>
      <c r="C117" s="13"/>
      <c r="D117" s="14"/>
      <c r="E117" s="15"/>
      <c r="F117" s="16"/>
      <c r="G117" s="77" t="str">
        <f t="shared" si="1"/>
        <v/>
      </c>
      <c r="H117" s="78" t="str">
        <f t="shared" si="2"/>
        <v/>
      </c>
      <c r="I117" s="79" t="str">
        <f t="shared" si="3"/>
        <v/>
      </c>
    </row>
    <row r="118" spans="1:13">
      <c r="A118" s="11"/>
      <c r="B118" s="12"/>
      <c r="C118" s="13"/>
      <c r="D118" s="14"/>
      <c r="E118" s="15"/>
      <c r="F118" s="16"/>
      <c r="G118" s="77" t="str">
        <f t="shared" si="1"/>
        <v/>
      </c>
      <c r="H118" s="78" t="str">
        <f t="shared" si="2"/>
        <v/>
      </c>
      <c r="I118" s="79" t="str">
        <f t="shared" si="3"/>
        <v/>
      </c>
    </row>
    <row r="119" spans="1:13">
      <c r="A119" s="11"/>
      <c r="B119" s="12"/>
      <c r="C119" s="13"/>
      <c r="D119" s="14"/>
      <c r="E119" s="15"/>
      <c r="F119" s="16"/>
      <c r="G119" s="77" t="str">
        <f t="shared" si="1"/>
        <v/>
      </c>
      <c r="H119" s="78" t="str">
        <f t="shared" si="2"/>
        <v/>
      </c>
      <c r="I119" s="79" t="str">
        <f t="shared" si="3"/>
        <v/>
      </c>
    </row>
    <row r="120" spans="1:13">
      <c r="A120" s="11"/>
      <c r="B120" s="12"/>
      <c r="C120" s="13"/>
      <c r="D120" s="14"/>
      <c r="E120" s="15"/>
      <c r="F120" s="16"/>
      <c r="G120" s="77" t="str">
        <f t="shared" si="1"/>
        <v/>
      </c>
      <c r="H120" s="78" t="str">
        <f t="shared" si="2"/>
        <v/>
      </c>
      <c r="I120" s="79" t="str">
        <f t="shared" si="3"/>
        <v/>
      </c>
    </row>
    <row r="121" spans="1:13">
      <c r="A121" s="11"/>
      <c r="B121" s="12"/>
      <c r="C121" s="13"/>
      <c r="D121" s="14"/>
      <c r="E121" s="15"/>
      <c r="F121" s="16"/>
      <c r="G121" s="77" t="str">
        <f t="shared" si="1"/>
        <v/>
      </c>
      <c r="H121" s="78" t="str">
        <f t="shared" si="2"/>
        <v/>
      </c>
      <c r="I121" s="79" t="str">
        <f t="shared" si="3"/>
        <v/>
      </c>
    </row>
    <row r="122" spans="1:13">
      <c r="A122" s="11"/>
      <c r="B122" s="12"/>
      <c r="C122" s="13"/>
      <c r="D122" s="14"/>
      <c r="E122" s="15"/>
      <c r="F122" s="16"/>
      <c r="G122" s="77" t="str">
        <f t="shared" si="1"/>
        <v/>
      </c>
      <c r="H122" s="78" t="str">
        <f t="shared" si="2"/>
        <v/>
      </c>
      <c r="I122" s="79" t="str">
        <f t="shared" si="3"/>
        <v/>
      </c>
    </row>
    <row r="123" spans="1:13">
      <c r="A123" s="11"/>
      <c r="B123" s="12"/>
      <c r="C123" s="13"/>
      <c r="D123" s="14"/>
      <c r="E123" s="15"/>
      <c r="F123" s="16"/>
      <c r="G123" s="77" t="str">
        <f t="shared" si="1"/>
        <v/>
      </c>
      <c r="H123" s="78" t="str">
        <f t="shared" si="2"/>
        <v/>
      </c>
      <c r="I123" s="79" t="str">
        <f t="shared" si="3"/>
        <v/>
      </c>
    </row>
    <row r="124" spans="1:13">
      <c r="A124" s="11"/>
      <c r="B124" s="12"/>
      <c r="C124" s="13"/>
      <c r="D124" s="14"/>
      <c r="E124" s="15"/>
      <c r="F124" s="16"/>
      <c r="G124" s="77" t="str">
        <f t="shared" si="1"/>
        <v/>
      </c>
      <c r="H124" s="78" t="str">
        <f t="shared" si="2"/>
        <v/>
      </c>
      <c r="I124" s="79" t="str">
        <f t="shared" si="3"/>
        <v/>
      </c>
    </row>
    <row r="125" spans="1:13">
      <c r="A125" s="11"/>
      <c r="B125" s="12"/>
      <c r="C125" s="13"/>
      <c r="D125" s="14"/>
      <c r="E125" s="15"/>
      <c r="F125" s="16"/>
      <c r="G125" s="77" t="str">
        <f t="shared" si="1"/>
        <v/>
      </c>
      <c r="H125" s="78" t="str">
        <f t="shared" si="2"/>
        <v/>
      </c>
      <c r="I125" s="79" t="str">
        <f t="shared" si="3"/>
        <v/>
      </c>
    </row>
    <row r="126" spans="1:13" ht="15.75" thickBot="1">
      <c r="A126" s="25"/>
      <c r="B126" s="26"/>
      <c r="C126" s="27"/>
      <c r="D126" s="28"/>
      <c r="E126" s="29"/>
      <c r="F126" s="30"/>
      <c r="G126" s="77" t="str">
        <f t="shared" si="1"/>
        <v/>
      </c>
      <c r="H126" s="78" t="str">
        <f t="shared" si="2"/>
        <v/>
      </c>
      <c r="I126" s="79" t="str">
        <f t="shared" si="3"/>
        <v/>
      </c>
    </row>
    <row r="127" spans="1:13">
      <c r="B127"/>
    </row>
    <row r="128" spans="1:13">
      <c r="B128"/>
    </row>
    <row r="129" spans="1:11" ht="15.75">
      <c r="A129" s="80"/>
      <c r="B129" s="45"/>
      <c r="C129" s="45"/>
      <c r="D129" s="45"/>
      <c r="E129" s="45"/>
      <c r="F129" s="45"/>
    </row>
    <row r="130" spans="1:11" ht="15.75">
      <c r="A130" s="80"/>
      <c r="B130" s="45"/>
      <c r="C130" s="45"/>
      <c r="D130" s="45"/>
      <c r="E130" s="45"/>
      <c r="F130" s="45"/>
    </row>
    <row r="131" spans="1:11" ht="31.5" customHeight="1">
      <c r="A131" s="128" t="s">
        <v>54</v>
      </c>
      <c r="B131" s="128"/>
      <c r="C131" s="128"/>
      <c r="D131" s="128"/>
      <c r="E131" s="128"/>
      <c r="F131" s="128"/>
      <c r="G131" s="128"/>
      <c r="H131" s="128"/>
      <c r="I131" s="128"/>
      <c r="J131" s="128"/>
      <c r="K131" s="128"/>
    </row>
    <row r="132" spans="1:11" ht="15.75" thickBot="1"/>
    <row r="133" spans="1:11" ht="38.25" thickBot="1">
      <c r="A133" s="81" t="s">
        <v>55</v>
      </c>
      <c r="B133" s="92" t="str">
        <f>IF(COUNTA($A$144:$A$166)=0,"",(SUM($C$144:$C$166)/COUNTA($A$144:$A$166))*10)</f>
        <v/>
      </c>
    </row>
    <row r="135" spans="1:11" ht="15.75">
      <c r="A135" s="129" t="s">
        <v>56</v>
      </c>
      <c r="B135" s="129"/>
      <c r="C135" s="129"/>
      <c r="D135" s="129"/>
      <c r="E135" s="129"/>
      <c r="F135" s="129"/>
      <c r="G135" s="129"/>
      <c r="H135" s="129"/>
      <c r="I135" s="129"/>
      <c r="J135" s="129"/>
      <c r="K135" s="129"/>
    </row>
    <row r="137" spans="1:11" ht="118.5" customHeight="1">
      <c r="A137" s="128" t="s">
        <v>57</v>
      </c>
      <c r="B137" s="128"/>
      <c r="C137" s="128"/>
      <c r="D137" s="128"/>
      <c r="E137" s="128"/>
      <c r="F137" s="128"/>
      <c r="G137" s="128"/>
      <c r="H137" s="128"/>
      <c r="I137" s="128"/>
      <c r="J137" s="128"/>
      <c r="K137" s="128"/>
    </row>
    <row r="139" spans="1:11" ht="15.75" customHeight="1">
      <c r="A139" s="127" t="s">
        <v>58</v>
      </c>
      <c r="B139" s="127"/>
      <c r="C139" s="127"/>
      <c r="D139" s="127"/>
      <c r="E139" s="127"/>
      <c r="F139" s="127"/>
      <c r="G139" s="127"/>
      <c r="H139" s="127"/>
      <c r="I139" s="127"/>
      <c r="J139" s="127"/>
      <c r="K139" s="127"/>
    </row>
    <row r="140" spans="1:11" ht="15.75" thickBot="1"/>
    <row r="141" spans="1:11" ht="15.75">
      <c r="A141" s="82" t="s">
        <v>59</v>
      </c>
      <c r="B141" s="91"/>
    </row>
    <row r="142" spans="1:11" ht="15.75" thickBot="1"/>
    <row r="143" spans="1:11" ht="75" customHeight="1">
      <c r="A143" s="83" t="s">
        <v>60</v>
      </c>
      <c r="B143" s="84" t="s">
        <v>61</v>
      </c>
      <c r="C143" s="85" t="s">
        <v>62</v>
      </c>
    </row>
    <row r="144" spans="1:11">
      <c r="A144" s="6"/>
      <c r="B144" s="7"/>
      <c r="C144" s="86">
        <f>IF($B144='Lista supensa'!$A$24,'Lista supensa'!$C$24,IF('Cálculo Idal com instruções'!$B144='Lista supensa'!$A$25,'Lista supensa'!$C$25,IF('Cálculo Idal com instruções'!$B144='Lista supensa'!$A$26,'Lista supensa'!$C$26,IF('Cálculo Idal com instruções'!$B144='Lista supensa'!$A$27,'Lista supensa'!$C$27,0))))</f>
        <v>0</v>
      </c>
    </row>
    <row r="145" spans="1:3">
      <c r="A145" s="6"/>
      <c r="B145" s="7"/>
      <c r="C145" s="86">
        <f>IF($B145='Lista supensa'!$A$24,'Lista supensa'!$C$24,IF('Cálculo Idal com instruções'!$B145='Lista supensa'!$A$25,'Lista supensa'!$C$25,IF('Cálculo Idal com instruções'!$B145='Lista supensa'!$A$26,'Lista supensa'!$C$26,IF('Cálculo Idal com instruções'!$B145='Lista supensa'!$A$27,'Lista supensa'!$C$27,0))))</f>
        <v>0</v>
      </c>
    </row>
    <row r="146" spans="1:3">
      <c r="A146" s="6"/>
      <c r="B146" s="7"/>
      <c r="C146" s="86">
        <f>IF($B146='Lista supensa'!$A$24,'Lista supensa'!$C$24,IF('Cálculo Idal com instruções'!$B146='Lista supensa'!$A$25,'Lista supensa'!$C$25,IF('Cálculo Idal com instruções'!$B146='Lista supensa'!$A$26,'Lista supensa'!$C$26,IF('Cálculo Idal com instruções'!$B146='Lista supensa'!$A$27,'Lista supensa'!$C$27,0))))</f>
        <v>0</v>
      </c>
    </row>
    <row r="147" spans="1:3">
      <c r="A147" s="6"/>
      <c r="B147" s="8"/>
      <c r="C147" s="86">
        <f>IF($B147='Lista supensa'!$A$24,'Lista supensa'!$C$24,IF('Cálculo Idal com instruções'!$B147='Lista supensa'!$A$25,'Lista supensa'!$C$25,IF('Cálculo Idal com instruções'!$B147='Lista supensa'!$A$26,'Lista supensa'!$C$26,IF('Cálculo Idal com instruções'!$B147='Lista supensa'!$A$27,'Lista supensa'!$C$27,0))))</f>
        <v>0</v>
      </c>
    </row>
    <row r="148" spans="1:3">
      <c r="A148" s="6"/>
      <c r="B148" s="8"/>
      <c r="C148" s="86">
        <f>IF($B148='Lista supensa'!$A$24,'Lista supensa'!$C$24,IF('Cálculo Idal com instruções'!$B148='Lista supensa'!$A$25,'Lista supensa'!$C$25,IF('Cálculo Idal com instruções'!$B148='Lista supensa'!$A$26,'Lista supensa'!$C$26,IF('Cálculo Idal com instruções'!$B148='Lista supensa'!$A$27,'Lista supensa'!$C$27,0))))</f>
        <v>0</v>
      </c>
    </row>
    <row r="149" spans="1:3">
      <c r="A149" s="6"/>
      <c r="B149" s="8"/>
      <c r="C149" s="86">
        <f>IF($B149='Lista supensa'!$A$24,'Lista supensa'!$C$24,IF('Cálculo Idal com instruções'!$B149='Lista supensa'!$A$25,'Lista supensa'!$C$25,IF('Cálculo Idal com instruções'!$B149='Lista supensa'!$A$26,'Lista supensa'!$C$26,IF('Cálculo Idal com instruções'!$B149='Lista supensa'!$A$27,'Lista supensa'!$C$27,0))))</f>
        <v>0</v>
      </c>
    </row>
    <row r="150" spans="1:3">
      <c r="A150" s="6"/>
      <c r="B150" s="8"/>
      <c r="C150" s="86">
        <f>IF($B150='Lista supensa'!$A$24,'Lista supensa'!$C$24,IF('Cálculo Idal com instruções'!$B150='Lista supensa'!$A$25,'Lista supensa'!$C$25,IF('Cálculo Idal com instruções'!$B150='Lista supensa'!$A$26,'Lista supensa'!$C$26,IF('Cálculo Idal com instruções'!$B150='Lista supensa'!$A$27,'Lista supensa'!$C$27,0))))</f>
        <v>0</v>
      </c>
    </row>
    <row r="151" spans="1:3">
      <c r="A151" s="6"/>
      <c r="B151" s="8"/>
      <c r="C151" s="86">
        <f>IF($B151='Lista supensa'!$A$24,'Lista supensa'!$C$24,IF('Cálculo Idal com instruções'!$B151='Lista supensa'!$A$25,'Lista supensa'!$C$25,IF('Cálculo Idal com instruções'!$B151='Lista supensa'!$A$26,'Lista supensa'!$C$26,IF('Cálculo Idal com instruções'!$B151='Lista supensa'!$A$27,'Lista supensa'!$C$27,0))))</f>
        <v>0</v>
      </c>
    </row>
    <row r="152" spans="1:3">
      <c r="A152" s="6"/>
      <c r="B152" s="8"/>
      <c r="C152" s="86">
        <f>IF($B152='Lista supensa'!$A$24,'Lista supensa'!$C$24,IF('Cálculo Idal com instruções'!$B152='Lista supensa'!$A$25,'Lista supensa'!$C$25,IF('Cálculo Idal com instruções'!$B152='Lista supensa'!$A$26,'Lista supensa'!$C$26,IF('Cálculo Idal com instruções'!$B152='Lista supensa'!$A$27,'Lista supensa'!$C$27,0))))</f>
        <v>0</v>
      </c>
    </row>
    <row r="153" spans="1:3">
      <c r="A153" s="6"/>
      <c r="B153" s="8"/>
      <c r="C153" s="86">
        <f>IF($B153='Lista supensa'!$A$24,'Lista supensa'!$C$24,IF('Cálculo Idal com instruções'!$B153='Lista supensa'!$A$25,'Lista supensa'!$C$25,IF('Cálculo Idal com instruções'!$B153='Lista supensa'!$A$26,'Lista supensa'!$C$26,IF('Cálculo Idal com instruções'!$B153='Lista supensa'!$A$27,'Lista supensa'!$C$27,0))))</f>
        <v>0</v>
      </c>
    </row>
    <row r="154" spans="1:3">
      <c r="A154" s="6"/>
      <c r="B154" s="8"/>
      <c r="C154" s="86">
        <f>IF($B154='Lista supensa'!$A$24,'Lista supensa'!$C$24,IF('Cálculo Idal com instruções'!$B154='Lista supensa'!$A$25,'Lista supensa'!$C$25,IF('Cálculo Idal com instruções'!$B154='Lista supensa'!$A$26,'Lista supensa'!$C$26,IF('Cálculo Idal com instruções'!$B154='Lista supensa'!$A$27,'Lista supensa'!$C$27,0))))</f>
        <v>0</v>
      </c>
    </row>
    <row r="155" spans="1:3">
      <c r="A155" s="6"/>
      <c r="B155" s="8"/>
      <c r="C155" s="86">
        <f>IF($B155='Lista supensa'!$A$24,'Lista supensa'!$C$24,IF('Cálculo Idal com instruções'!$B155='Lista supensa'!$A$25,'Lista supensa'!$C$25,IF('Cálculo Idal com instruções'!$B155='Lista supensa'!$A$26,'Lista supensa'!$C$26,IF('Cálculo Idal com instruções'!$B155='Lista supensa'!$A$27,'Lista supensa'!$C$27,0))))</f>
        <v>0</v>
      </c>
    </row>
    <row r="156" spans="1:3">
      <c r="A156" s="6"/>
      <c r="B156" s="8"/>
      <c r="C156" s="86">
        <f>IF($B156='Lista supensa'!$A$24,'Lista supensa'!$C$24,IF('Cálculo Idal com instruções'!$B156='Lista supensa'!$A$25,'Lista supensa'!$C$25,IF('Cálculo Idal com instruções'!$B156='Lista supensa'!$A$26,'Lista supensa'!$C$26,IF('Cálculo Idal com instruções'!$B156='Lista supensa'!$A$27,'Lista supensa'!$C$27,0))))</f>
        <v>0</v>
      </c>
    </row>
    <row r="157" spans="1:3">
      <c r="A157" s="6"/>
      <c r="B157" s="8"/>
      <c r="C157" s="86">
        <f>IF($B157='Lista supensa'!$A$24,'Lista supensa'!$C$24,IF('Cálculo Idal com instruções'!$B157='Lista supensa'!$A$25,'Lista supensa'!$C$25,IF('Cálculo Idal com instruções'!$B157='Lista supensa'!$A$26,'Lista supensa'!$C$26,IF('Cálculo Idal com instruções'!$B157='Lista supensa'!$A$27,'Lista supensa'!$C$27,0))))</f>
        <v>0</v>
      </c>
    </row>
    <row r="158" spans="1:3">
      <c r="A158" s="6"/>
      <c r="B158" s="8"/>
      <c r="C158" s="86">
        <f>IF($B158='Lista supensa'!$A$24,'Lista supensa'!$C$24,IF('Cálculo Idal com instruções'!$B158='Lista supensa'!$A$25,'Lista supensa'!$C$25,IF('Cálculo Idal com instruções'!$B158='Lista supensa'!$A$26,'Lista supensa'!$C$26,IF('Cálculo Idal com instruções'!$B158='Lista supensa'!$A$27,'Lista supensa'!$C$27,0))))</f>
        <v>0</v>
      </c>
    </row>
    <row r="159" spans="1:3">
      <c r="A159" s="6"/>
      <c r="B159" s="8"/>
      <c r="C159" s="86">
        <f>IF($B159='Lista supensa'!$A$24,'Lista supensa'!$C$24,IF('Cálculo Idal com instruções'!$B159='Lista supensa'!$A$25,'Lista supensa'!$C$25,IF('Cálculo Idal com instruções'!$B159='Lista supensa'!$A$26,'Lista supensa'!$C$26,IF('Cálculo Idal com instruções'!$B159='Lista supensa'!$A$27,'Lista supensa'!$C$27,0))))</f>
        <v>0</v>
      </c>
    </row>
    <row r="160" spans="1:3">
      <c r="A160" s="6"/>
      <c r="B160" s="8"/>
      <c r="C160" s="86">
        <f>IF($B160='Lista supensa'!$A$24,'Lista supensa'!$C$24,IF('Cálculo Idal com instruções'!$B160='Lista supensa'!$A$25,'Lista supensa'!$C$25,IF('Cálculo Idal com instruções'!$B160='Lista supensa'!$A$26,'Lista supensa'!$C$26,IF('Cálculo Idal com instruções'!$B160='Lista supensa'!$A$27,'Lista supensa'!$C$27,0))))</f>
        <v>0</v>
      </c>
    </row>
    <row r="161" spans="1:11">
      <c r="A161" s="6"/>
      <c r="B161" s="8"/>
      <c r="C161" s="86">
        <f>IF($B161='Lista supensa'!$A$24,'Lista supensa'!$C$24,IF('Cálculo Idal com instruções'!$B161='Lista supensa'!$A$25,'Lista supensa'!$C$25,IF('Cálculo Idal com instruções'!$B161='Lista supensa'!$A$26,'Lista supensa'!$C$26,IF('Cálculo Idal com instruções'!$B161='Lista supensa'!$A$27,'Lista supensa'!$C$27,0))))</f>
        <v>0</v>
      </c>
    </row>
    <row r="162" spans="1:11">
      <c r="A162" s="6"/>
      <c r="B162" s="8"/>
      <c r="C162" s="86">
        <f>IF($B162='Lista supensa'!$A$24,'Lista supensa'!$C$24,IF('Cálculo Idal com instruções'!$B162='Lista supensa'!$A$25,'Lista supensa'!$C$25,IF('Cálculo Idal com instruções'!$B162='Lista supensa'!$A$26,'Lista supensa'!$C$26,IF('Cálculo Idal com instruções'!$B162='Lista supensa'!$A$27,'Lista supensa'!$C$27,0))))</f>
        <v>0</v>
      </c>
    </row>
    <row r="163" spans="1:11">
      <c r="A163" s="6"/>
      <c r="B163" s="8"/>
      <c r="C163" s="86">
        <f>IF($B163='Lista supensa'!$A$24,'Lista supensa'!$C$24,IF('Cálculo Idal com instruções'!$B163='Lista supensa'!$A$25,'Lista supensa'!$C$25,IF('Cálculo Idal com instruções'!$B163='Lista supensa'!$A$26,'Lista supensa'!$C$26,IF('Cálculo Idal com instruções'!$B163='Lista supensa'!$A$27,'Lista supensa'!$C$27,0))))</f>
        <v>0</v>
      </c>
    </row>
    <row r="164" spans="1:11">
      <c r="A164" s="6"/>
      <c r="B164" s="8"/>
      <c r="C164" s="86">
        <f>IF($B164='Lista supensa'!$A$24,'Lista supensa'!$C$24,IF('Cálculo Idal com instruções'!$B164='Lista supensa'!$A$25,'Lista supensa'!$C$25,IF('Cálculo Idal com instruções'!$B164='Lista supensa'!$A$26,'Lista supensa'!$C$26,IF('Cálculo Idal com instruções'!$B164='Lista supensa'!$A$27,'Lista supensa'!$C$27,0))))</f>
        <v>0</v>
      </c>
    </row>
    <row r="165" spans="1:11">
      <c r="A165" s="6"/>
      <c r="B165" s="8"/>
      <c r="C165" s="86">
        <f>IF($B165='Lista supensa'!$A$24,'Lista supensa'!$C$24,IF('Cálculo Idal com instruções'!$B165='Lista supensa'!$A$25,'Lista supensa'!$C$25,IF('Cálculo Idal com instruções'!$B165='Lista supensa'!$A$26,'Lista supensa'!$C$26,IF('Cálculo Idal com instruções'!$B165='Lista supensa'!$A$27,'Lista supensa'!$C$27,0))))</f>
        <v>0</v>
      </c>
    </row>
    <row r="166" spans="1:11" ht="15.75" thickBot="1">
      <c r="A166" s="9"/>
      <c r="B166" s="10"/>
      <c r="C166" s="86">
        <f>IF($B166='Lista supensa'!$A$24,'Lista supensa'!$C$24,IF('Cálculo Idal com instruções'!$B166='Lista supensa'!$A$25,'Lista supensa'!$C$25,IF('Cálculo Idal com instruções'!$B166='Lista supensa'!$A$26,'Lista supensa'!$C$26,IF('Cálculo Idal com instruções'!$B166='Lista supensa'!$A$27,'Lista supensa'!$C$27,0))))</f>
        <v>0</v>
      </c>
    </row>
    <row r="169" spans="1:11" ht="15.75" customHeight="1">
      <c r="A169" s="128" t="s">
        <v>63</v>
      </c>
      <c r="B169" s="128"/>
      <c r="C169" s="128"/>
      <c r="D169" s="128"/>
      <c r="E169" s="128"/>
      <c r="F169" s="128"/>
      <c r="G169" s="128"/>
      <c r="H169" s="128"/>
      <c r="I169" s="128"/>
      <c r="J169" s="128"/>
      <c r="K169" s="128"/>
    </row>
    <row r="170" spans="1:11" ht="15.75" thickBot="1"/>
    <row r="171" spans="1:11" ht="33.75" customHeight="1" thickBot="1">
      <c r="A171" s="126" t="s">
        <v>64</v>
      </c>
      <c r="B171" s="90">
        <f>IF(AND($B$175='Lista supensa'!$A$73,'Cálculo Idal com instruções'!$B$176='Lista supensa'!$A$73),'Lista supensa'!$B$73,IF(AND('Cálculo Idal com instruções'!$B$175='Lista supensa'!$A$74,'Cálculo Idal com instruções'!$B$176='Lista supensa'!$A$74),'Lista supensa'!$B$73,IF(AND(B175='Lista supensa'!A73,'Cálculo Idal com instruções'!B176='Lista supensa'!A74),'Lista supensa'!B74,0)))</f>
        <v>0</v>
      </c>
    </row>
    <row r="172" spans="1:11" ht="15.75">
      <c r="A172" s="87"/>
      <c r="B172" s="45"/>
    </row>
    <row r="173" spans="1:11" ht="51.75" customHeight="1">
      <c r="A173" s="128" t="s">
        <v>65</v>
      </c>
      <c r="B173" s="128"/>
      <c r="C173" s="128"/>
      <c r="D173" s="128"/>
      <c r="E173" s="128"/>
      <c r="F173" s="128"/>
      <c r="G173" s="128"/>
      <c r="H173" s="128"/>
      <c r="I173" s="128"/>
      <c r="J173" s="128"/>
      <c r="K173" s="128"/>
    </row>
    <row r="174" spans="1:11" ht="15.75" thickBot="1"/>
    <row r="175" spans="1:11" ht="16.5" thickBot="1">
      <c r="A175" s="82" t="s">
        <v>66</v>
      </c>
      <c r="B175" s="23"/>
    </row>
    <row r="176" spans="1:11" ht="48" thickBot="1">
      <c r="A176" s="88" t="s">
        <v>67</v>
      </c>
      <c r="B176" s="24"/>
    </row>
    <row r="178" spans="2:2">
      <c r="B178"/>
    </row>
    <row r="179" spans="2:2">
      <c r="B179"/>
    </row>
  </sheetData>
  <sheetProtection algorithmName="SHA-512" hashValue="ji7vFANsOIolwiRU+4kbJjywwNMZuHT3Mqmc5OaKdwUhBDp9xzlabEvbtiyux5xVzoQ6PIK3Jz0EtV0zgXQW+Q==" saltValue="Q5w149G32ArkZ3OJZxrUow==" spinCount="100000" sheet="1" formatCells="0" insertRows="0"/>
  <mergeCells count="19">
    <mergeCell ref="A20:K20"/>
    <mergeCell ref="A12:K12"/>
    <mergeCell ref="A1:K1"/>
    <mergeCell ref="A137:K137"/>
    <mergeCell ref="A31:K31"/>
    <mergeCell ref="A27:K27"/>
    <mergeCell ref="A22:K22"/>
    <mergeCell ref="A2:K2"/>
    <mergeCell ref="A139:K139"/>
    <mergeCell ref="A169:K169"/>
    <mergeCell ref="A173:K173"/>
    <mergeCell ref="A33:K33"/>
    <mergeCell ref="A90:K90"/>
    <mergeCell ref="A99:K99"/>
    <mergeCell ref="A101:K101"/>
    <mergeCell ref="A103:K103"/>
    <mergeCell ref="A131:K131"/>
    <mergeCell ref="A135:K135"/>
    <mergeCell ref="A35:K35"/>
  </mergeCells>
  <conditionalFormatting sqref="A144:C166">
    <cfRule type="expression" dxfId="17" priority="43">
      <formula>$B$141&lt;&gt;"Sim"</formula>
    </cfRule>
    <cfRule type="expression" dxfId="16" priority="46">
      <formula>"$B$139&lt;&gt;""Sim"""</formula>
    </cfRule>
  </conditionalFormatting>
  <conditionalFormatting sqref="B18">
    <cfRule type="containsBlanks" dxfId="15" priority="16">
      <formula>LEN(TRIM(B18))=0</formula>
    </cfRule>
  </conditionalFormatting>
  <conditionalFormatting sqref="C38:C87">
    <cfRule type="expression" dxfId="14" priority="6">
      <formula>B38&lt;&gt;"Não protocolar"</formula>
    </cfRule>
  </conditionalFormatting>
  <conditionalFormatting sqref="D38:E87">
    <cfRule type="expression" dxfId="13" priority="4">
      <formula>$B38&lt;&gt;"Protocolar"</formula>
    </cfRule>
  </conditionalFormatting>
  <conditionalFormatting sqref="F38:F87">
    <cfRule type="expression" dxfId="12" priority="1">
      <formula>$B38&lt;&gt;"Não protocolar"</formula>
    </cfRule>
  </conditionalFormatting>
  <conditionalFormatting sqref="G38:H87">
    <cfRule type="expression" dxfId="11" priority="2">
      <formula>$B38&lt;&gt;"Protocolar"</formula>
    </cfRule>
  </conditionalFormatting>
  <conditionalFormatting sqref="J38:J87">
    <cfRule type="expression" dxfId="10" priority="49">
      <formula>I38&lt;&gt;"Única"</formula>
    </cfRule>
  </conditionalFormatting>
  <conditionalFormatting sqref="K38:K87">
    <cfRule type="expression" dxfId="9" priority="48">
      <formula>I38&lt;&gt;"Periódica"</formula>
    </cfRule>
  </conditionalFormatting>
  <conditionalFormatting sqref="L38:L87">
    <cfRule type="expression" dxfId="8" priority="47">
      <formula>I38&lt;&gt;"Periódica"</formula>
    </cfRule>
  </conditionalFormatting>
  <dataValidations count="4">
    <dataValidation type="whole" allowBlank="1" showInputMessage="1" showErrorMessage="1" sqref="A91 A88:A89" xr:uid="{00000000-0002-0000-0000-000000000000}">
      <formula1>1</formula1>
      <formula2>20</formula2>
    </dataValidation>
    <dataValidation type="whole" allowBlank="1" showInputMessage="1" showErrorMessage="1" sqref="A38:A87" xr:uid="{00000000-0002-0000-0000-000001000000}">
      <formula1>1</formula1>
      <formula2>100</formula2>
    </dataValidation>
    <dataValidation type="whole" allowBlank="1" showInputMessage="1" showErrorMessage="1" error="A célula deve ser preenchida apenas com números inteiros." sqref="K38:L87" xr:uid="{00000000-0002-0000-0000-000002000000}">
      <formula1>0</formula1>
      <formula2>10000</formula2>
    </dataValidation>
    <dataValidation type="whole" allowBlank="1" showInputMessage="1" showErrorMessage="1" sqref="D38:E87 G38:H87" xr:uid="{7DD136EE-5F75-4385-86E7-8070F18A4E68}">
      <formula1>1</formula1>
      <formula2>1000000</formula2>
    </dataValidation>
  </dataValidations>
  <pageMargins left="0.511811024" right="0.511811024" top="0.78740157499999996" bottom="0.78740157499999996" header="0.31496062000000002" footer="0.31496062000000002"/>
  <pageSetup paperSize="9" scale="32" fitToHeight="0" orientation="landscape" r:id="rId1"/>
  <headerFooter>
    <oddHeader>&amp;C&amp;G</oddHeader>
  </headerFooter>
  <legacyDrawingHF r:id="rId2"/>
  <extLst>
    <ext xmlns:x14="http://schemas.microsoft.com/office/spreadsheetml/2009/9/main" uri="{78C0D931-6437-407d-A8EE-F0AAD7539E65}">
      <x14:conditionalFormattings>
        <x14:conditionalFormatting xmlns:xm="http://schemas.microsoft.com/office/excel/2006/main">
          <x14:cfRule type="cellIs" priority="20" operator="greaterThanOrEqual" id="{4500CE8E-C864-459F-B2C8-5652BB8EBA0D}">
            <xm:f>'Lista supensa'!$A$95</xm:f>
            <x14:dxf>
              <font>
                <b/>
                <i val="0"/>
              </font>
              <fill>
                <patternFill>
                  <bgColor theme="9"/>
                </patternFill>
              </fill>
            </x14:dxf>
          </x14:cfRule>
          <x14:cfRule type="cellIs" priority="21" operator="between" id="{06A2C884-7310-4B0E-AA44-AE54DDA276AD}">
            <xm:f>'Lista supensa'!$A$101</xm:f>
            <xm:f>'Lista supensa'!$B$101</xm:f>
            <x14:dxf>
              <font>
                <b/>
                <i val="0"/>
              </font>
              <fill>
                <patternFill>
                  <bgColor theme="9" tint="0.59996337778862885"/>
                </patternFill>
              </fill>
            </x14:dxf>
          </x14:cfRule>
          <x14:cfRule type="cellIs" priority="22" operator="between" id="{0B346CDF-B7B1-461E-975F-A62AFE7D8E7A}">
            <xm:f>'Lista supensa'!$A$100</xm:f>
            <xm:f>'Lista supensa'!$B$100</xm:f>
            <x14:dxf>
              <font>
                <b/>
                <i val="0"/>
              </font>
              <fill>
                <patternFill>
                  <bgColor theme="7" tint="0.39994506668294322"/>
                </patternFill>
              </fill>
            </x14:dxf>
          </x14:cfRule>
          <x14:cfRule type="cellIs" priority="23" operator="lessThan" id="{2B8AF6D7-8869-4998-A015-6BAC1E6FD877}">
            <xm:f>'Lista supensa'!$A$92</xm:f>
            <x14:dxf>
              <font>
                <b/>
                <i val="0"/>
              </font>
              <fill>
                <patternFill>
                  <bgColor rgb="FFFF0000"/>
                </patternFill>
              </fill>
            </x14:dxf>
          </x14:cfRule>
          <xm:sqref>B18</xm:sqref>
        </x14:conditionalFormatting>
        <x14:conditionalFormatting xmlns:xm="http://schemas.microsoft.com/office/excel/2006/main">
          <x14:cfRule type="containsText" priority="11" operator="containsText" id="{09A9C62E-627E-49E1-8A55-A97FDB087FE6}">
            <xm:f>NOT(ISERROR(SEARCH('Lista supensa'!$B$95,C18)))</xm:f>
            <xm:f>'Lista supensa'!$B$95</xm:f>
            <x14:dxf>
              <font>
                <b/>
                <i val="0"/>
              </font>
              <fill>
                <patternFill>
                  <bgColor theme="9"/>
                </patternFill>
              </fill>
            </x14:dxf>
          </x14:cfRule>
          <x14:cfRule type="containsText" priority="12" operator="containsText" id="{487CD2D1-729B-4484-AC70-3B6E005CD481}">
            <xm:f>NOT(ISERROR(SEARCH('Lista supensa'!$B$94,C18)))</xm:f>
            <xm:f>'Lista supensa'!$B$94</xm:f>
            <x14:dxf>
              <font>
                <b/>
                <i val="0"/>
              </font>
              <fill>
                <patternFill>
                  <bgColor theme="9" tint="0.59996337778862885"/>
                </patternFill>
              </fill>
            </x14:dxf>
          </x14:cfRule>
          <x14:cfRule type="containsText" priority="13" operator="containsText" id="{9E2A54FE-D743-4FE0-B881-8908465E299A}">
            <xm:f>NOT(ISERROR(SEARCH('Lista supensa'!$B$93,C18)))</xm:f>
            <xm:f>'Lista supensa'!$B$93</xm:f>
            <x14:dxf>
              <font>
                <b/>
                <i val="0"/>
              </font>
              <fill>
                <patternFill>
                  <bgColor theme="7" tint="0.39994506668294322"/>
                </patternFill>
              </fill>
            </x14:dxf>
          </x14:cfRule>
          <x14:cfRule type="containsText" priority="15" operator="containsText" id="{67F96109-5966-4799-83C8-B305A44A9C69}">
            <xm:f>NOT(ISERROR(SEARCH('Lista supensa'!$B$92,C18)))</xm:f>
            <xm:f>'Lista supensa'!$B$92</xm:f>
            <x14:dxf>
              <font>
                <b/>
                <i val="0"/>
              </font>
              <fill>
                <patternFill>
                  <bgColor rgb="FFFF0000"/>
                </patternFill>
              </fill>
            </x14:dxf>
          </x14:cfRule>
          <xm:sqref>C18</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3000000}">
          <x14:formula1>
            <xm:f>'Lista supensa'!$A$73:$A$74</xm:f>
          </x14:formula1>
          <xm:sqref>B175:B176</xm:sqref>
        </x14:dataValidation>
        <x14:dataValidation type="list" allowBlank="1" showInputMessage="1" showErrorMessage="1" xr:uid="{00000000-0002-0000-0000-000006000000}">
          <x14:formula1>
            <xm:f>'Lista supensa'!$A$36:$A$37</xm:f>
          </x14:formula1>
          <xm:sqref>B141</xm:sqref>
        </x14:dataValidation>
        <x14:dataValidation type="list" allowBlank="1" showInputMessage="1" showErrorMessage="1" xr:uid="{00000000-0002-0000-0000-000007000000}">
          <x14:formula1>
            <xm:f>'Lista supensa'!$A$24:$A$27</xm:f>
          </x14:formula1>
          <xm:sqref>B144:B166</xm:sqref>
        </x14:dataValidation>
        <x14:dataValidation type="list" allowBlank="1" showInputMessage="1" showErrorMessage="1" xr:uid="{00000000-0002-0000-0000-000008000000}">
          <x14:formula1>
            <xm:f>'Lista supensa'!$A$2:$A$5</xm:f>
          </x14:formula1>
          <xm:sqref>B89 B91</xm:sqref>
        </x14:dataValidation>
        <x14:dataValidation type="list" allowBlank="1" showInputMessage="1" showErrorMessage="1" xr:uid="{00000000-0002-0000-0000-000009000000}">
          <x14:formula1>
            <xm:f>'Lista supensa'!$A$48:$A$49</xm:f>
          </x14:formula1>
          <xm:sqref>D88 J38:J87</xm:sqref>
        </x14:dataValidation>
        <x14:dataValidation type="list" allowBlank="1" showInputMessage="1" showErrorMessage="1" xr:uid="{00000000-0002-0000-0000-000004000000}">
          <x14:formula1>
            <xm:f>'Lista supensa'!$A$44:$A$45</xm:f>
          </x14:formula1>
          <xm:sqref>C88 F38:F87</xm:sqref>
        </x14:dataValidation>
        <x14:dataValidation type="list" allowBlank="1" showInputMessage="1" showErrorMessage="1" xr:uid="{00000000-0002-0000-0000-000005000000}">
          <x14:formula1>
            <xm:f>'Lista supensa'!$A$40:$A$41</xm:f>
          </x14:formula1>
          <xm:sqref>B88 C38:C87</xm:sqref>
        </x14:dataValidation>
        <x14:dataValidation type="list" allowBlank="1" showInputMessage="1" showErrorMessage="1" xr:uid="{00000000-0002-0000-0000-00000A000000}">
          <x14:formula1>
            <xm:f>'Lista supensa'!$A$87:$A$88</xm:f>
          </x14:formula1>
          <xm:sqref>I38:I87</xm:sqref>
        </x14:dataValidation>
        <x14:dataValidation type="list" allowBlank="1" showInputMessage="1" showErrorMessage="1" xr:uid="{9B7C1444-E8B8-4216-BA1C-ECD6B40CBF7F}">
          <x14:formula1>
            <xm:f>'Lista supensa'!$A$106:$A$107</xm:f>
          </x14:formula1>
          <xm:sqref>B38:B87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7"/>
  <sheetViews>
    <sheetView showGridLines="0" topLeftCell="A79" workbookViewId="0">
      <selection activeCell="A92" sqref="A92"/>
    </sheetView>
  </sheetViews>
  <sheetFormatPr defaultRowHeight="15"/>
  <cols>
    <col min="1" max="1" width="73.7109375" style="3" customWidth="1"/>
    <col min="2" max="2" width="59.28515625" style="5" customWidth="1"/>
    <col min="3" max="3" width="57.42578125" customWidth="1"/>
    <col min="4" max="4" width="25" bestFit="1" customWidth="1"/>
  </cols>
  <sheetData>
    <row r="1" spans="1:2">
      <c r="A1" s="1" t="s">
        <v>68</v>
      </c>
      <c r="B1" s="4" t="s">
        <v>62</v>
      </c>
    </row>
    <row r="2" spans="1:2">
      <c r="A2" s="2" t="s">
        <v>69</v>
      </c>
      <c r="B2" s="17">
        <v>1</v>
      </c>
    </row>
    <row r="3" spans="1:2">
      <c r="A3" s="2" t="s">
        <v>70</v>
      </c>
      <c r="B3" s="17">
        <v>0.7</v>
      </c>
    </row>
    <row r="4" spans="1:2">
      <c r="A4" s="2" t="s">
        <v>71</v>
      </c>
      <c r="B4" s="17">
        <v>0.3</v>
      </c>
    </row>
    <row r="5" spans="1:2">
      <c r="A5" s="2" t="s">
        <v>72</v>
      </c>
      <c r="B5" s="17">
        <v>0</v>
      </c>
    </row>
    <row r="8" spans="1:2" ht="30">
      <c r="A8" s="1" t="s">
        <v>73</v>
      </c>
      <c r="B8" s="4" t="s">
        <v>62</v>
      </c>
    </row>
    <row r="9" spans="1:2">
      <c r="A9" s="2" t="s">
        <v>74</v>
      </c>
      <c r="B9" s="17">
        <v>0.5</v>
      </c>
    </row>
    <row r="10" spans="1:2">
      <c r="A10" s="2" t="s">
        <v>75</v>
      </c>
      <c r="B10" s="17">
        <v>0.7</v>
      </c>
    </row>
    <row r="11" spans="1:2">
      <c r="A11" s="2" t="s">
        <v>76</v>
      </c>
      <c r="B11" s="17">
        <v>1</v>
      </c>
    </row>
    <row r="13" spans="1:2">
      <c r="A13" s="1" t="s">
        <v>77</v>
      </c>
      <c r="B13" s="4" t="s">
        <v>62</v>
      </c>
    </row>
    <row r="14" spans="1:2">
      <c r="A14" s="2" t="s">
        <v>78</v>
      </c>
      <c r="B14" s="17">
        <v>1</v>
      </c>
    </row>
    <row r="15" spans="1:2">
      <c r="A15" s="2" t="s">
        <v>79</v>
      </c>
      <c r="B15" s="17">
        <v>0.7</v>
      </c>
    </row>
    <row r="16" spans="1:2">
      <c r="A16" s="2" t="s">
        <v>80</v>
      </c>
      <c r="B16" s="17">
        <v>0.5</v>
      </c>
    </row>
    <row r="18" spans="1:4" ht="30">
      <c r="A18" s="1" t="s">
        <v>81</v>
      </c>
      <c r="B18" s="4" t="s">
        <v>62</v>
      </c>
    </row>
    <row r="19" spans="1:4" ht="30">
      <c r="A19" s="2" t="s">
        <v>82</v>
      </c>
      <c r="B19" s="17">
        <v>0.7</v>
      </c>
    </row>
    <row r="20" spans="1:4" ht="30">
      <c r="A20" s="2" t="s">
        <v>83</v>
      </c>
      <c r="B20" s="17">
        <v>0.3</v>
      </c>
    </row>
    <row r="21" spans="1:4">
      <c r="A21" s="2" t="s">
        <v>84</v>
      </c>
      <c r="B21" s="17"/>
    </row>
    <row r="22" spans="1:4">
      <c r="C22" s="19" t="s">
        <v>85</v>
      </c>
      <c r="D22" s="19" t="s">
        <v>86</v>
      </c>
    </row>
    <row r="23" spans="1:4">
      <c r="A23" s="1" t="s">
        <v>87</v>
      </c>
      <c r="B23" s="4" t="s">
        <v>62</v>
      </c>
      <c r="C23" s="4" t="s">
        <v>62</v>
      </c>
      <c r="D23" s="4" t="s">
        <v>62</v>
      </c>
    </row>
    <row r="24" spans="1:4">
      <c r="A24" s="2" t="s">
        <v>88</v>
      </c>
      <c r="B24" s="17">
        <v>1</v>
      </c>
      <c r="C24" s="17">
        <v>1</v>
      </c>
      <c r="D24" s="20">
        <v>0</v>
      </c>
    </row>
    <row r="25" spans="1:4">
      <c r="A25" s="2" t="s">
        <v>89</v>
      </c>
      <c r="B25" s="17">
        <v>0.5</v>
      </c>
      <c r="C25" s="17">
        <v>0.5</v>
      </c>
      <c r="D25" s="20">
        <v>0.5</v>
      </c>
    </row>
    <row r="26" spans="1:4" ht="30">
      <c r="A26" s="2" t="s">
        <v>90</v>
      </c>
      <c r="B26" s="17">
        <v>0</v>
      </c>
      <c r="C26" s="17">
        <v>-1</v>
      </c>
      <c r="D26" s="20">
        <v>1</v>
      </c>
    </row>
    <row r="27" spans="1:4">
      <c r="A27" s="2"/>
      <c r="B27" s="17">
        <v>0</v>
      </c>
      <c r="C27" s="17">
        <v>0</v>
      </c>
      <c r="D27" s="20">
        <v>0</v>
      </c>
    </row>
    <row r="28" spans="1:4">
      <c r="C28" s="19" t="s">
        <v>85</v>
      </c>
      <c r="D28" s="19" t="s">
        <v>86</v>
      </c>
    </row>
    <row r="29" spans="1:4">
      <c r="A29" s="1" t="s">
        <v>91</v>
      </c>
      <c r="B29" s="4" t="s">
        <v>62</v>
      </c>
      <c r="C29" s="4" t="s">
        <v>62</v>
      </c>
      <c r="D29" s="4" t="s">
        <v>62</v>
      </c>
    </row>
    <row r="30" spans="1:4">
      <c r="A30" s="2" t="s">
        <v>92</v>
      </c>
      <c r="B30" s="17">
        <v>0.5</v>
      </c>
      <c r="C30" s="17">
        <v>0.5</v>
      </c>
      <c r="D30" s="20">
        <v>0</v>
      </c>
    </row>
    <row r="31" spans="1:4">
      <c r="A31" s="2" t="s">
        <v>93</v>
      </c>
      <c r="B31" s="17">
        <v>0.25</v>
      </c>
      <c r="C31" s="17">
        <v>0.25</v>
      </c>
      <c r="D31" s="20">
        <v>0.5</v>
      </c>
    </row>
    <row r="32" spans="1:4" ht="30">
      <c r="A32" s="2" t="s">
        <v>94</v>
      </c>
      <c r="B32" s="17">
        <v>0</v>
      </c>
      <c r="C32" s="17">
        <v>-1</v>
      </c>
      <c r="D32" s="20">
        <v>1</v>
      </c>
    </row>
    <row r="33" spans="1:4">
      <c r="A33" s="2" t="s">
        <v>84</v>
      </c>
      <c r="B33" s="17">
        <v>0</v>
      </c>
      <c r="C33" s="17">
        <v>0</v>
      </c>
      <c r="D33" s="20">
        <v>0</v>
      </c>
    </row>
    <row r="35" spans="1:4">
      <c r="A35" s="1" t="s">
        <v>95</v>
      </c>
      <c r="B35" s="4" t="s">
        <v>62</v>
      </c>
    </row>
    <row r="36" spans="1:4">
      <c r="A36" s="2" t="s">
        <v>96</v>
      </c>
      <c r="B36" s="17">
        <v>0</v>
      </c>
    </row>
    <row r="37" spans="1:4">
      <c r="A37" s="2" t="s">
        <v>97</v>
      </c>
      <c r="B37" s="17"/>
    </row>
    <row r="39" spans="1:4">
      <c r="A39" s="1" t="s">
        <v>26</v>
      </c>
      <c r="B39" s="4" t="s">
        <v>62</v>
      </c>
    </row>
    <row r="40" spans="1:4">
      <c r="A40" s="2" t="s">
        <v>98</v>
      </c>
      <c r="B40" s="18">
        <v>0.5</v>
      </c>
    </row>
    <row r="41" spans="1:4">
      <c r="A41" s="2" t="s">
        <v>99</v>
      </c>
      <c r="B41" s="18">
        <v>0</v>
      </c>
    </row>
    <row r="43" spans="1:4">
      <c r="A43" s="1" t="s">
        <v>29</v>
      </c>
      <c r="B43" s="4" t="s">
        <v>62</v>
      </c>
    </row>
    <row r="44" spans="1:4">
      <c r="A44" s="2" t="s">
        <v>100</v>
      </c>
      <c r="B44" s="18">
        <v>0.2</v>
      </c>
    </row>
    <row r="45" spans="1:4">
      <c r="A45" s="2" t="s">
        <v>101</v>
      </c>
      <c r="B45" s="18">
        <v>0</v>
      </c>
    </row>
    <row r="47" spans="1:4">
      <c r="A47" s="1" t="s">
        <v>31</v>
      </c>
      <c r="B47" s="4" t="s">
        <v>62</v>
      </c>
    </row>
    <row r="48" spans="1:4">
      <c r="A48" s="2" t="s">
        <v>102</v>
      </c>
      <c r="B48" s="18">
        <v>0.3</v>
      </c>
    </row>
    <row r="49" spans="1:2">
      <c r="A49" s="2" t="s">
        <v>103</v>
      </c>
      <c r="B49" s="18">
        <v>0</v>
      </c>
    </row>
    <row r="51" spans="1:2">
      <c r="A51" s="1" t="s">
        <v>104</v>
      </c>
      <c r="B51" s="18"/>
    </row>
    <row r="52" spans="1:2">
      <c r="A52" s="2" t="s">
        <v>105</v>
      </c>
      <c r="B52" s="18">
        <v>0.5</v>
      </c>
    </row>
    <row r="53" spans="1:2">
      <c r="A53" s="2" t="s">
        <v>106</v>
      </c>
      <c r="B53" s="18">
        <v>0.6</v>
      </c>
    </row>
    <row r="54" spans="1:2">
      <c r="A54" s="2" t="s">
        <v>107</v>
      </c>
      <c r="B54" s="18">
        <v>0.7</v>
      </c>
    </row>
    <row r="55" spans="1:2">
      <c r="A55" s="2" t="s">
        <v>108</v>
      </c>
      <c r="B55" s="18">
        <v>0.8</v>
      </c>
    </row>
    <row r="56" spans="1:2">
      <c r="A56" s="2" t="s">
        <v>109</v>
      </c>
      <c r="B56" s="18">
        <v>0.9</v>
      </c>
    </row>
    <row r="57" spans="1:2">
      <c r="A57" s="2" t="s">
        <v>110</v>
      </c>
      <c r="B57" s="18">
        <v>1</v>
      </c>
    </row>
    <row r="59" spans="1:2">
      <c r="A59" s="1" t="s">
        <v>111</v>
      </c>
    </row>
    <row r="60" spans="1:2">
      <c r="A60" s="2" t="s">
        <v>112</v>
      </c>
    </row>
    <row r="61" spans="1:2">
      <c r="A61" s="2" t="s">
        <v>113</v>
      </c>
    </row>
    <row r="62" spans="1:2">
      <c r="A62" s="2" t="s">
        <v>114</v>
      </c>
    </row>
    <row r="63" spans="1:2">
      <c r="A63" s="2" t="s">
        <v>115</v>
      </c>
    </row>
    <row r="64" spans="1:2">
      <c r="A64" s="2" t="s">
        <v>116</v>
      </c>
    </row>
    <row r="65" spans="1:2">
      <c r="A65" s="2" t="s">
        <v>117</v>
      </c>
    </row>
    <row r="66" spans="1:2">
      <c r="A66" s="2" t="s">
        <v>118</v>
      </c>
    </row>
    <row r="67" spans="1:2">
      <c r="A67" s="2" t="s">
        <v>119</v>
      </c>
    </row>
    <row r="68" spans="1:2">
      <c r="A68" s="2" t="s">
        <v>120</v>
      </c>
    </row>
    <row r="69" spans="1:2">
      <c r="A69" s="2" t="s">
        <v>121</v>
      </c>
    </row>
    <row r="70" spans="1:2">
      <c r="A70" s="2" t="s">
        <v>122</v>
      </c>
    </row>
    <row r="72" spans="1:2">
      <c r="A72" s="1" t="s">
        <v>123</v>
      </c>
      <c r="B72" s="4" t="s">
        <v>124</v>
      </c>
    </row>
    <row r="73" spans="1:2">
      <c r="A73" s="2" t="s">
        <v>96</v>
      </c>
      <c r="B73" s="18">
        <v>0</v>
      </c>
    </row>
    <row r="74" spans="1:2">
      <c r="A74" s="2" t="s">
        <v>97</v>
      </c>
      <c r="B74" s="18">
        <v>30</v>
      </c>
    </row>
    <row r="75" spans="1:2">
      <c r="A75" s="2" t="s">
        <v>84</v>
      </c>
      <c r="B75" s="18">
        <v>0</v>
      </c>
    </row>
    <row r="77" spans="1:2">
      <c r="A77" s="1" t="s">
        <v>125</v>
      </c>
    </row>
    <row r="78" spans="1:2">
      <c r="A78" s="2" t="s">
        <v>126</v>
      </c>
    </row>
    <row r="79" spans="1:2">
      <c r="A79" s="2" t="s">
        <v>127</v>
      </c>
    </row>
    <row r="80" spans="1:2">
      <c r="A80" s="2" t="s">
        <v>128</v>
      </c>
    </row>
    <row r="82" spans="1:2">
      <c r="A82" s="2" t="s">
        <v>129</v>
      </c>
      <c r="B82" s="4" t="s">
        <v>124</v>
      </c>
    </row>
    <row r="83" spans="1:2">
      <c r="A83" s="2" t="s">
        <v>130</v>
      </c>
      <c r="B83" s="18">
        <v>0.3</v>
      </c>
    </row>
    <row r="84" spans="1:2">
      <c r="A84" s="2" t="s">
        <v>45</v>
      </c>
      <c r="B84" s="18">
        <v>0.7</v>
      </c>
    </row>
    <row r="86" spans="1:2">
      <c r="A86" s="1" t="s">
        <v>30</v>
      </c>
    </row>
    <row r="87" spans="1:2">
      <c r="A87" s="2" t="s">
        <v>131</v>
      </c>
    </row>
    <row r="88" spans="1:2">
      <c r="A88" s="2" t="s">
        <v>132</v>
      </c>
    </row>
    <row r="90" spans="1:2">
      <c r="A90" s="94" t="s">
        <v>133</v>
      </c>
      <c r="B90" s="4" t="s">
        <v>134</v>
      </c>
    </row>
    <row r="91" spans="1:2" ht="45">
      <c r="A91" s="94"/>
      <c r="B91" s="93" t="s">
        <v>135</v>
      </c>
    </row>
    <row r="92" spans="1:2">
      <c r="A92" s="93">
        <v>70</v>
      </c>
      <c r="B92" s="93" t="s">
        <v>136</v>
      </c>
    </row>
    <row r="93" spans="1:2" ht="45">
      <c r="A93" s="93">
        <v>80</v>
      </c>
      <c r="B93" s="93" t="s">
        <v>137</v>
      </c>
    </row>
    <row r="94" spans="1:2" ht="45">
      <c r="A94" s="93">
        <v>90</v>
      </c>
      <c r="B94" s="93" t="s">
        <v>138</v>
      </c>
    </row>
    <row r="95" spans="1:2" ht="45">
      <c r="A95" s="93">
        <v>90</v>
      </c>
      <c r="B95" s="93" t="s">
        <v>139</v>
      </c>
    </row>
    <row r="98" spans="1:3">
      <c r="A98" s="94" t="s">
        <v>140</v>
      </c>
      <c r="B98" s="4" t="s">
        <v>141</v>
      </c>
      <c r="C98" s="4" t="s">
        <v>134</v>
      </c>
    </row>
    <row r="99" spans="1:3">
      <c r="A99" s="100">
        <v>0</v>
      </c>
      <c r="B99" s="18">
        <v>69</v>
      </c>
      <c r="C99" s="93" t="s">
        <v>136</v>
      </c>
    </row>
    <row r="100" spans="1:3" ht="45">
      <c r="A100" s="100">
        <v>70</v>
      </c>
      <c r="B100" s="18">
        <v>79</v>
      </c>
      <c r="C100" s="93" t="s">
        <v>137</v>
      </c>
    </row>
    <row r="101" spans="1:3" ht="45">
      <c r="A101" s="100">
        <v>80</v>
      </c>
      <c r="B101" s="18">
        <v>89</v>
      </c>
      <c r="C101" s="93" t="s">
        <v>138</v>
      </c>
    </row>
    <row r="102" spans="1:3" ht="45">
      <c r="A102" s="100">
        <v>90</v>
      </c>
      <c r="B102" s="18">
        <v>100</v>
      </c>
      <c r="C102" s="93" t="s">
        <v>139</v>
      </c>
    </row>
    <row r="105" spans="1:3">
      <c r="A105" s="1" t="s">
        <v>25</v>
      </c>
    </row>
    <row r="106" spans="1:3">
      <c r="A106" s="2" t="s">
        <v>142</v>
      </c>
    </row>
    <row r="107" spans="1:3">
      <c r="A107" s="2" t="s">
        <v>143</v>
      </c>
    </row>
  </sheetData>
  <sheetProtection algorithmName="SHA-512" hashValue="x9Y6SMw4fzZZSXtJ5mV/zpl0KvundOtwvr5gdfiGaFaU7nY1px0V9s7SBL/ZKL1h2lM6ucmdi4nildTj5JvmEQ==" saltValue="EKsRrPNczf9PNKYj5DVoLA==" spinCount="100000" sheet="1" objects="1" scenarios="1"/>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3c5d45c-8e55-4a8c-8564-4f640f09e3df">
      <Terms xmlns="http://schemas.microsoft.com/office/infopath/2007/PartnerControls"/>
    </lcf76f155ced4ddcb4097134ff3c332f>
    <TaxCatchAll xmlns="068922c3-15d3-4a3d-9c27-9875132e5a8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744454B6023B24A9C8FA05C9D021DA3" ma:contentTypeVersion="13" ma:contentTypeDescription="Crie um novo documento." ma:contentTypeScope="" ma:versionID="8553cf474007dfc83d6a90c1d82e8c5a">
  <xsd:schema xmlns:xsd="http://www.w3.org/2001/XMLSchema" xmlns:xs="http://www.w3.org/2001/XMLSchema" xmlns:p="http://schemas.microsoft.com/office/2006/metadata/properties" xmlns:ns2="53c5d45c-8e55-4a8c-8564-4f640f09e3df" xmlns:ns3="068922c3-15d3-4a3d-9c27-9875132e5a83" targetNamespace="http://schemas.microsoft.com/office/2006/metadata/properties" ma:root="true" ma:fieldsID="fc88b5370c0ba0846a811a2e4fbf6275" ns2:_="" ns3:_="">
    <xsd:import namespace="53c5d45c-8e55-4a8c-8564-4f640f09e3df"/>
    <xsd:import namespace="068922c3-15d3-4a3d-9c27-9875132e5a8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5d45c-8e55-4a8c-8564-4f640f09e3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ac9bf8b5-4d3d-40de-81d2-004b03e3f05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8922c3-15d3-4a3d-9c27-9875132e5a83"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4" nillable="true" ma:displayName="Taxonomy Catch All Column" ma:hidden="true" ma:list="{711610ac-5f86-45f5-8912-d4b13f146c32}" ma:internalName="TaxCatchAll" ma:showField="CatchAllData" ma:web="068922c3-15d3-4a3d-9c27-9875132e5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6F92BB-E0D2-452B-82C1-9C7E3E24C70A}"/>
</file>

<file path=customXml/itemProps2.xml><?xml version="1.0" encoding="utf-8"?>
<ds:datastoreItem xmlns:ds="http://schemas.openxmlformats.org/officeDocument/2006/customXml" ds:itemID="{5B332746-C97E-4D1B-8CBD-E1B34189891A}"/>
</file>

<file path=customXml/itemProps3.xml><?xml version="1.0" encoding="utf-8"?>
<ds:datastoreItem xmlns:ds="http://schemas.openxmlformats.org/officeDocument/2006/customXml" ds:itemID="{E63BC7BA-56CD-45AA-9319-B34C1B3C38E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Cláudio Mesquita</dc:creator>
  <cp:keywords/>
  <dc:description/>
  <cp:lastModifiedBy/>
  <cp:revision/>
  <dcterms:created xsi:type="dcterms:W3CDTF">2019-04-22T13:08:00Z</dcterms:created>
  <dcterms:modified xsi:type="dcterms:W3CDTF">2023-11-14T17:41:27Z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0x010100D744454B6023B24A9C8FA05C9D021DA3</vt:lpwstr>
  </property>
  <property fmtid="{D5CDD505-2E9C-101B-9397-08002B2CF9AE}" pid="3" name="MediaServiceImageTags">
    <vt:lpwstr/>
  </property>
</Properties>
</file>